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https://inpost.sharepoint.com/sites/Quarterlyresults/Shared Documents/Financial and business spreadsheet/"/>
    </mc:Choice>
  </mc:AlternateContent>
  <xr:revisionPtr revIDLastSave="1590" documentId="8_{8F38FE79-9953-49B0-9CC9-3723FBBFD76F}" xr6:coauthVersionLast="47" xr6:coauthVersionMax="47" xr10:uidLastSave="{4F83ACE6-40BB-44D3-8EC1-167930DCBB3D}"/>
  <bookViews>
    <workbookView xWindow="-120" yWindow="-120" windowWidth="29040" windowHeight="15720" firstSheet="1" activeTab="1" xr2:uid="{392B7249-2E20-43DB-A6A5-0272A5711271}"/>
  </bookViews>
  <sheets>
    <sheet name="Disclaimer" sheetId="5" r:id="rId1"/>
    <sheet name="Profit &amp; Loss" sheetId="1" r:id="rId2"/>
    <sheet name="Cash Flow" sheetId="2" r:id="rId3"/>
    <sheet name="Balance Sheet" sheetId="3" r:id="rId4"/>
    <sheet name="Segments &amp; Indicators" sheetId="8" r:id="rId5"/>
    <sheet name="KPIs" sheetId="9" r:id="rId6"/>
  </sheets>
  <definedNames>
    <definedName name="_ftn1" localSheetId="1">'Profit &amp; Loss'!#REF!</definedName>
    <definedName name="_ftn2" localSheetId="1">'Profit &amp; Loss'!$B$48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E30" i="1"/>
  <c r="C30" i="1"/>
  <c r="C33" i="1"/>
  <c r="C36" i="1"/>
  <c r="E36" i="1"/>
  <c r="D33" i="1"/>
  <c r="D30" i="1"/>
  <c r="C32" i="1"/>
  <c r="D32" i="1"/>
  <c r="E32" i="1"/>
  <c r="F32" i="1"/>
  <c r="C29" i="1"/>
  <c r="D29" i="1"/>
  <c r="E29" i="1"/>
  <c r="F29" i="1"/>
  <c r="D14" i="1"/>
  <c r="F12" i="1"/>
  <c r="E12" i="1"/>
  <c r="C12" i="1"/>
  <c r="D12" i="1"/>
  <c r="F30" i="8"/>
  <c r="E30" i="8"/>
  <c r="J25" i="8"/>
  <c r="N25" i="8"/>
  <c r="N27" i="8"/>
  <c r="S42" i="2"/>
  <c r="O23" i="8"/>
  <c r="O26" i="8"/>
  <c r="O22" i="8"/>
  <c r="O20" i="8"/>
  <c r="O19" i="8"/>
  <c r="H26" i="8"/>
  <c r="H27" i="8" s="1"/>
  <c r="H23" i="8"/>
  <c r="H22" i="8"/>
  <c r="H20" i="8"/>
  <c r="H19" i="8"/>
  <c r="O27" i="8" l="1"/>
  <c r="O29" i="8"/>
  <c r="G28" i="9"/>
  <c r="G22" i="9"/>
  <c r="G17" i="9"/>
  <c r="G12" i="9"/>
  <c r="G11" i="9" l="1"/>
  <c r="M18" i="8" l="1"/>
  <c r="M17" i="8"/>
  <c r="M16" i="8"/>
  <c r="M15" i="8"/>
  <c r="M13" i="8"/>
  <c r="M12" i="8"/>
  <c r="M11" i="8"/>
  <c r="L18" i="8"/>
  <c r="L17" i="8"/>
  <c r="L16" i="8"/>
  <c r="L15" i="8"/>
  <c r="L13" i="8"/>
  <c r="L12" i="8"/>
  <c r="L11" i="8"/>
  <c r="K18" i="8"/>
  <c r="K17" i="8"/>
  <c r="K16" i="8"/>
  <c r="K15" i="8"/>
  <c r="K13" i="8"/>
  <c r="K12" i="8"/>
  <c r="K11" i="8"/>
  <c r="D29" i="8" l="1"/>
  <c r="K27" i="8"/>
  <c r="K29" i="8" s="1"/>
  <c r="M22" i="8"/>
  <c r="L22" i="8"/>
  <c r="K22" i="8"/>
  <c r="F22" i="8"/>
  <c r="D22" i="8"/>
  <c r="C22" i="8"/>
  <c r="M19" i="8"/>
  <c r="L19" i="8"/>
  <c r="K19" i="8"/>
  <c r="F19" i="8"/>
  <c r="D19" i="8"/>
  <c r="C19" i="8"/>
</calcChain>
</file>

<file path=xl/sharedStrings.xml><?xml version="1.0" encoding="utf-8"?>
<sst xmlns="http://schemas.openxmlformats.org/spreadsheetml/2006/main" count="218" uniqueCount="178">
  <si>
    <t xml:space="preserve">This document has been prepared by InPost S.A., a public limited company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</si>
  <si>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Last updated: September 2, 2025</t>
  </si>
  <si>
    <t>PROFIT AND LOSS (mn PLN)</t>
  </si>
  <si>
    <t>3M 2024</t>
  </si>
  <si>
    <t>6M 2024</t>
  </si>
  <si>
    <t>3M 2025</t>
  </si>
  <si>
    <t>6M 2025</t>
  </si>
  <si>
    <t>Revenue</t>
  </si>
  <si>
    <t>Cost of sales</t>
  </si>
  <si>
    <t>Gross profit</t>
  </si>
  <si>
    <t>General &amp; administrative expenses</t>
  </si>
  <si>
    <t>Selling &amp; marketing expenses</t>
  </si>
  <si>
    <t>Impairment gain / (loss) on trade and other receivables</t>
  </si>
  <si>
    <t>Operating profit</t>
  </si>
  <si>
    <t>Finance income</t>
  </si>
  <si>
    <t>Finance costs</t>
  </si>
  <si>
    <t>Share of results from associates accounted for using the equity method</t>
  </si>
  <si>
    <t>Profit before tax</t>
  </si>
  <si>
    <t>Income tax expense</t>
  </si>
  <si>
    <t>Net profit from continuing operations</t>
  </si>
  <si>
    <t>Loss from discontinued operations</t>
  </si>
  <si>
    <t>-</t>
  </si>
  <si>
    <t>Net profit</t>
  </si>
  <si>
    <t>Exchange differences from translation of foreign operations, net of tax - Item that may be reclassified to profit or loss</t>
  </si>
  <si>
    <t>Share of other comprehensive income/ (loss) of associates accounted for using the equity method</t>
  </si>
  <si>
    <t>Other comprehensive income, net of tax</t>
  </si>
  <si>
    <t>Total comprehensive income</t>
  </si>
  <si>
    <t>Net profit (loss) attributable to:</t>
  </si>
  <si>
    <t>Shareholders of InPost</t>
  </si>
  <si>
    <t>Non-controlling interest</t>
  </si>
  <si>
    <t xml:space="preserve">Total comprehnsive income, attributable to: </t>
  </si>
  <si>
    <t>Basic earnings per share (in PLN)</t>
  </si>
  <si>
    <t>Diluted earnings per share (in PLN)</t>
  </si>
  <si>
    <t>CASHFLOW (mn PLN)</t>
  </si>
  <si>
    <t>3M 2021</t>
  </si>
  <si>
    <t>6M 2021</t>
  </si>
  <si>
    <t>9M 2021</t>
  </si>
  <si>
    <t>12M 2021</t>
  </si>
  <si>
    <t>3M 2022</t>
  </si>
  <si>
    <t>6M 2022</t>
  </si>
  <si>
    <t>9M 2022</t>
  </si>
  <si>
    <t>12M 2022</t>
  </si>
  <si>
    <t>3M 2023</t>
  </si>
  <si>
    <t>6M 2023</t>
  </si>
  <si>
    <t>9M 2023</t>
  </si>
  <si>
    <t>12M 2023</t>
  </si>
  <si>
    <t>9M 2024</t>
  </si>
  <si>
    <t>12M 2024</t>
  </si>
  <si>
    <t>Net profit (loss)</t>
  </si>
  <si>
    <t>Adjustments:</t>
  </si>
  <si>
    <t>Income tax expense (benefit)</t>
  </si>
  <si>
    <t>Finance cost/ (income)</t>
  </si>
  <si>
    <t>(Gain)/ loss on sale of property, plant and equipment</t>
  </si>
  <si>
    <t>Depreciation and amortization</t>
  </si>
  <si>
    <t>Impairment losses</t>
  </si>
  <si>
    <t>(Gain)/ loss on sale of subsidiaries</t>
  </si>
  <si>
    <t>Grants</t>
  </si>
  <si>
    <t>Group settled share-based payments</t>
  </si>
  <si>
    <t>Gain on revaluation of previously owned shares in acquired entities</t>
  </si>
  <si>
    <t>Share of results of associates</t>
  </si>
  <si>
    <t>Changes in working capital:</t>
  </si>
  <si>
    <t>Trade and other receivables</t>
  </si>
  <si>
    <t>Inventories</t>
  </si>
  <si>
    <t>Other assets</t>
  </si>
  <si>
    <t>Financial liabilities other than loans and borrowings</t>
  </si>
  <si>
    <t>Employee benefits, provisions and contract liabilities</t>
  </si>
  <si>
    <t>Other liabilities</t>
  </si>
  <si>
    <t>Cash generated from (used in) operating activities</t>
  </si>
  <si>
    <t>Interest paid</t>
  </si>
  <si>
    <t>Income tax paid</t>
  </si>
  <si>
    <t>Net cash generated from (used in) operating activities</t>
  </si>
  <si>
    <t>Purchase of property, plant and equipment</t>
  </si>
  <si>
    <t>Purchase of intangible assets</t>
  </si>
  <si>
    <t>Proceeds from financial instruments</t>
  </si>
  <si>
    <t>Proceeds from sale of assets held for sale</t>
  </si>
  <si>
    <t>Proceeds from sale of assets in sale and lease back</t>
  </si>
  <si>
    <t>Proceeds from financial leases</t>
  </si>
  <si>
    <t>Proceeds from acquisition of a company</t>
  </si>
  <si>
    <t>Acquisition of a subsidiary, net of cash acquired</t>
  </si>
  <si>
    <t>Acquisition of shares in associated company</t>
  </si>
  <si>
    <t>Loans granted</t>
  </si>
  <si>
    <t>Net cash used in investing activities</t>
  </si>
  <si>
    <t>Cash flows from financing activities</t>
  </si>
  <si>
    <t>Proceeds from loans and borrowings</t>
  </si>
  <si>
    <t>Repayment of principal portion of loans and borrowings</t>
  </si>
  <si>
    <t>Proceeds from issue of debt financial instruments</t>
  </si>
  <si>
    <t>Repayment of debt financial instruments</t>
  </si>
  <si>
    <t>Payment of principal portion of lease liability</t>
  </si>
  <si>
    <t>Proceeds from issue of share capital</t>
  </si>
  <si>
    <t>Transaction costs related to issue of share capital</t>
  </si>
  <si>
    <t>Transactions with shareholders</t>
  </si>
  <si>
    <t>Government grants received</t>
  </si>
  <si>
    <t>Payments to non-controlling interests</t>
  </si>
  <si>
    <t>Proceeds from the capital increases</t>
  </si>
  <si>
    <t>Acquisition of treasury shares</t>
  </si>
  <si>
    <t>Net cash generated from financing activities</t>
  </si>
  <si>
    <t>Net increase/(decrease) in cash and cash equivalents</t>
  </si>
  <si>
    <t>Cash and cash equivalents at the beginning of the reporting period</t>
  </si>
  <si>
    <t>Effect of movements in exchange rates on cash held</t>
  </si>
  <si>
    <t>Cash and cash equivalents at the end of the reporting period</t>
  </si>
  <si>
    <t>BALANCE SHEET (mn PLN)</t>
  </si>
  <si>
    <t>30.06.2025</t>
  </si>
  <si>
    <t>Non-current assets</t>
  </si>
  <si>
    <t>Goodwill</t>
  </si>
  <si>
    <t>Intangible assets</t>
  </si>
  <si>
    <t>Property, plant and equipment</t>
  </si>
  <si>
    <t>Rights of use assets</t>
  </si>
  <si>
    <t>Other financial assets</t>
  </si>
  <si>
    <t xml:space="preserve">-              </t>
  </si>
  <si>
    <t>Investments in associates</t>
  </si>
  <si>
    <t>Deferred tax assets</t>
  </si>
  <si>
    <t>Long term other assets</t>
  </si>
  <si>
    <t>Current assets</t>
  </si>
  <si>
    <t>Inventory</t>
  </si>
  <si>
    <t>Financial assets</t>
  </si>
  <si>
    <t>Income tax receivables</t>
  </si>
  <si>
    <t>Cash and cash equivalents</t>
  </si>
  <si>
    <t>TOTAL ASSETS</t>
  </si>
  <si>
    <t>Equity attributable to owners of InPost</t>
  </si>
  <si>
    <t>Share capital</t>
  </si>
  <si>
    <t xml:space="preserve">Share premium  </t>
  </si>
  <si>
    <t>Retained earnings/(accumulated losses)</t>
  </si>
  <si>
    <t>Reserves</t>
  </si>
  <si>
    <t>Non-controlling interests</t>
  </si>
  <si>
    <t>Total equity</t>
  </si>
  <si>
    <t>Long term borrowings</t>
  </si>
  <si>
    <t>Long term employee benefits provisions</t>
  </si>
  <si>
    <t>Long term provisions</t>
  </si>
  <si>
    <t>Long term government grants</t>
  </si>
  <si>
    <t>Deferred tax liability</t>
  </si>
  <si>
    <t>Long term lease liabilities</t>
  </si>
  <si>
    <t>Total non-current liabilities</t>
  </si>
  <si>
    <t>Trade payables and other payables</t>
  </si>
  <si>
    <t>Loans and borrowings</t>
  </si>
  <si>
    <t>Employee benefits provisions</t>
  </si>
  <si>
    <t>Other provisions</t>
  </si>
  <si>
    <t>Income tax liabilities</t>
  </si>
  <si>
    <t>Short term lease liabilities</t>
  </si>
  <si>
    <t>Other financial liabilities</t>
  </si>
  <si>
    <t>Total current liabilities</t>
  </si>
  <si>
    <t>Total liabilities</t>
  </si>
  <si>
    <t>TOTAL EQUITY AND LIABILITIES</t>
  </si>
  <si>
    <t xml:space="preserve">PLN million unless otherwise specified </t>
  </si>
  <si>
    <t>Q1 2024</t>
  </si>
  <si>
    <t>Q2 2024</t>
  </si>
  <si>
    <t>Q3 2024</t>
  </si>
  <si>
    <t>Q4 2024</t>
  </si>
  <si>
    <t>Q1 2025</t>
  </si>
  <si>
    <t>Q2 2025</t>
  </si>
  <si>
    <t>Segment Revenue</t>
  </si>
  <si>
    <t>of which Poland</t>
  </si>
  <si>
    <t>of which Eurozone</t>
  </si>
  <si>
    <t>of which UK + Ireland</t>
  </si>
  <si>
    <t>Adjusted EBITDA</t>
  </si>
  <si>
    <t>Group cost[1]</t>
  </si>
  <si>
    <t>Adjusted EBITDA Margin</t>
  </si>
  <si>
    <t>Non-recurring items</t>
  </si>
  <si>
    <t>Operating EBITDA</t>
  </si>
  <si>
    <t>Margin</t>
  </si>
  <si>
    <t>D&amp;A</t>
  </si>
  <si>
    <t>EBIT</t>
  </si>
  <si>
    <t>Adjusted EBIT</t>
  </si>
  <si>
    <t>Net financial cost and Share of results from associates accounted for using the equity method and Gain on revaluation of previously owned shares in acquired entities</t>
  </si>
  <si>
    <t>Profit before taxes</t>
  </si>
  <si>
    <t>Income tax</t>
  </si>
  <si>
    <t>Adjusted net profit</t>
  </si>
  <si>
    <t>Earnings per share</t>
  </si>
  <si>
    <t>Capex</t>
  </si>
  <si>
    <t>1. Company estimates; Reported figures may differ between segments</t>
  </si>
  <si>
    <t>KPI</t>
  </si>
  <si>
    <t>UNITS</t>
  </si>
  <si>
    <t>Out-of-home points</t>
  </si>
  <si>
    <t>of which APMs</t>
  </si>
  <si>
    <t>of which UK</t>
  </si>
  <si>
    <t>of which PUDOs</t>
  </si>
  <si>
    <t>lockers</t>
  </si>
  <si>
    <t>MILLION</t>
  </si>
  <si>
    <t>Parcel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</si>
</sst>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
    <numFmt numFmtId="166" formatCode="0.0%"/>
    <numFmt numFmtId="167" formatCode="_-* #,##0.0_-;\-* #,##0.0_-;_-* &quot;-&quot;??_-;_-@_-"/>
    <numFmt numFmtId="168" formatCode="0.0"/>
    <numFmt numFmtId="169" formatCode="_-* #,##0.00\ _z_ł_-;\-* #,##0.00\ _z_ł_-;_-* &quot;-&quot;??\ _z_ł_-;_-@_-"/>
    <numFmt numFmtId="170" formatCode="_(* #,##0.0_);_(* \(#,##0.0\);_(* &quot;-&quot;?_);_(@_)"/>
  </numFmts>
  <fonts count="21">
    <font>
      <sz val="11"/>
      <color theme="1"/>
      <name val="Calibri"/>
      <family val="2"/>
      <charset val="238"/>
      <scheme val="minor"/>
    </font>
    <font>
      <sz val="11"/>
      <color theme="1"/>
      <name val="Calibri"/>
      <family val="2"/>
      <charset val="238"/>
      <scheme val="minor"/>
    </font>
    <font>
      <b/>
      <sz val="11"/>
      <color rgb="FF242424"/>
      <name val="Montserrat"/>
      <family val="3"/>
    </font>
    <font>
      <b/>
      <sz val="10"/>
      <color theme="1"/>
      <name val="Montserrat"/>
      <family val="3"/>
    </font>
    <font>
      <sz val="10"/>
      <color theme="1"/>
      <name val="Montserrat"/>
      <family val="3"/>
    </font>
    <font>
      <sz val="11"/>
      <color theme="1"/>
      <name val="Montserrat"/>
      <family val="3"/>
    </font>
    <font>
      <u/>
      <sz val="11"/>
      <color theme="10"/>
      <name val="Calibri"/>
      <family val="2"/>
      <charset val="238"/>
      <scheme val="minor"/>
    </font>
    <font>
      <sz val="7"/>
      <color theme="1"/>
      <name val="Montserrat"/>
      <family val="3"/>
    </font>
    <font>
      <sz val="8"/>
      <name val="Calibri"/>
      <family val="2"/>
      <charset val="238"/>
      <scheme val="minor"/>
    </font>
    <font>
      <b/>
      <sz val="10"/>
      <color theme="1" tint="0.249977111117893"/>
      <name val="Montserrat"/>
      <family val="3"/>
    </font>
    <font>
      <sz val="10"/>
      <color theme="1" tint="0.249977111117893"/>
      <name val="Montserrat"/>
      <family val="3"/>
    </font>
    <font>
      <sz val="10"/>
      <color theme="1" tint="0.249977111117893"/>
      <name val="Calibri"/>
      <family val="2"/>
      <charset val="238"/>
      <scheme val="minor"/>
    </font>
    <font>
      <b/>
      <sz val="10"/>
      <color theme="1" tint="0.249977111117893"/>
      <name val="Montserrat"/>
      <family val="3"/>
      <charset val="238"/>
    </font>
    <font>
      <u/>
      <sz val="11"/>
      <color theme="1" tint="0.249977111117893"/>
      <name val="Calibri"/>
      <family val="2"/>
      <charset val="238"/>
      <scheme val="minor"/>
    </font>
    <font>
      <sz val="7"/>
      <color theme="1" tint="0.249977111117893"/>
      <name val="Montserrat"/>
      <family val="3"/>
      <charset val="238"/>
    </font>
    <font>
      <i/>
      <sz val="10"/>
      <color theme="1"/>
      <name val="Montserrat"/>
      <family val="3"/>
    </font>
    <font>
      <sz val="10"/>
      <color theme="1"/>
      <name val="Montserrat"/>
      <family val="3"/>
      <charset val="238"/>
    </font>
    <font>
      <b/>
      <sz val="10"/>
      <color rgb="FF1D1D1D"/>
      <name val="Inter"/>
      <charset val="238"/>
    </font>
    <font>
      <sz val="10"/>
      <color rgb="FF1D1D1D"/>
      <name val="Inter"/>
      <charset val="238"/>
    </font>
    <font>
      <b/>
      <sz val="10"/>
      <color rgb="FF1D1D1D"/>
      <name val="Montserrat"/>
      <family val="3"/>
    </font>
    <font>
      <sz val="10"/>
      <color rgb="FF1D1D1D"/>
      <name val="Montserrat"/>
      <family val="3"/>
    </font>
  </fonts>
  <fills count="9">
    <fill>
      <patternFill patternType="none"/>
    </fill>
    <fill>
      <patternFill patternType="gray125"/>
    </fill>
    <fill>
      <patternFill patternType="solid">
        <fgColor rgb="FFFFCB04"/>
        <bgColor indexed="64"/>
      </patternFill>
    </fill>
    <fill>
      <patternFill patternType="solid">
        <fgColor theme="0"/>
        <bgColor indexed="64"/>
      </patternFill>
    </fill>
    <fill>
      <patternFill patternType="solid">
        <fgColor rgb="FFFFFFFF"/>
        <bgColor indexed="64"/>
      </patternFill>
    </fill>
    <fill>
      <patternFill patternType="solid">
        <fgColor rgb="FFE7E6E6"/>
        <bgColor indexed="64"/>
      </patternFill>
    </fill>
    <fill>
      <patternFill patternType="solid">
        <fgColor rgb="FFD9D9D9"/>
        <bgColor indexed="64"/>
      </patternFill>
    </fill>
    <fill>
      <patternFill patternType="solid">
        <fgColor rgb="FFF2F2F2"/>
        <bgColor indexed="64"/>
      </patternFill>
    </fill>
    <fill>
      <patternFill patternType="solid">
        <fgColor rgb="FF8CC0CA"/>
        <bgColor indexed="64"/>
      </patternFill>
    </fill>
  </fills>
  <borders count="7">
    <border>
      <left/>
      <right/>
      <top/>
      <bottom/>
      <diagonal/>
    </border>
    <border>
      <left style="thin">
        <color rgb="FFFFCB04"/>
      </left>
      <right/>
      <top style="thin">
        <color rgb="FFFFCB04"/>
      </top>
      <bottom/>
      <diagonal/>
    </border>
    <border>
      <left style="thin">
        <color rgb="FFFFCB04"/>
      </left>
      <right/>
      <top/>
      <bottom/>
      <diagonal/>
    </border>
    <border>
      <left style="medium">
        <color indexed="64"/>
      </left>
      <right style="medium">
        <color indexed="64"/>
      </right>
      <top style="medium">
        <color indexed="64"/>
      </top>
      <bottom style="medium">
        <color indexed="64"/>
      </bottom>
      <diagonal/>
    </border>
    <border>
      <left style="thin">
        <color rgb="FFFFCB04"/>
      </left>
      <right style="thin">
        <color rgb="FFFFCB04"/>
      </right>
      <top style="thin">
        <color rgb="FFFFCB04"/>
      </top>
      <bottom/>
      <diagonal/>
    </border>
    <border>
      <left/>
      <right/>
      <top style="thin">
        <color rgb="FF1D1D1D"/>
      </top>
      <bottom style="thin">
        <color rgb="FF1D1D1D"/>
      </bottom>
      <diagonal/>
    </border>
    <border>
      <left/>
      <right/>
      <top style="thin">
        <color rgb="FF1D1D1D"/>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 fillId="0" borderId="0"/>
  </cellStyleXfs>
  <cellXfs count="107">
    <xf numFmtId="0" fontId="0" fillId="0" borderId="0" xfId="0"/>
    <xf numFmtId="2" fontId="3" fillId="0" borderId="0" xfId="0" applyNumberFormat="1" applyFont="1" applyAlignment="1">
      <alignment horizontal="left" vertical="center" wrapText="1"/>
    </xf>
    <xf numFmtId="0" fontId="3" fillId="2" borderId="4" xfId="0" applyFont="1" applyFill="1" applyBorder="1" applyAlignment="1">
      <alignment horizontal="right" vertical="center"/>
    </xf>
    <xf numFmtId="0" fontId="4" fillId="0" borderId="0" xfId="0" applyFont="1" applyAlignment="1">
      <alignment vertical="center"/>
    </xf>
    <xf numFmtId="0" fontId="3" fillId="2" borderId="1" xfId="0" applyFont="1" applyFill="1" applyBorder="1" applyAlignment="1">
      <alignment horizontal="left" vertical="center"/>
    </xf>
    <xf numFmtId="0" fontId="2" fillId="0" borderId="3" xfId="0" applyFont="1" applyBorder="1" applyAlignment="1">
      <alignment horizontal="left" vertical="center" wrapText="1"/>
    </xf>
    <xf numFmtId="0" fontId="5" fillId="0" borderId="0" xfId="0" applyFont="1"/>
    <xf numFmtId="2" fontId="4" fillId="0" borderId="0" xfId="0" applyNumberFormat="1" applyFont="1" applyAlignment="1">
      <alignment horizontal="left" vertical="center" wrapText="1"/>
    </xf>
    <xf numFmtId="0" fontId="3" fillId="0" borderId="0" xfId="0" applyFont="1" applyAlignment="1">
      <alignment vertical="center"/>
    </xf>
    <xf numFmtId="0" fontId="7" fillId="0" borderId="0" xfId="0" applyFont="1" applyAlignment="1">
      <alignment vertical="center" wrapText="1"/>
    </xf>
    <xf numFmtId="169" fontId="4" fillId="0" borderId="0" xfId="0" applyNumberFormat="1" applyFont="1" applyAlignment="1">
      <alignment vertical="center"/>
    </xf>
    <xf numFmtId="3" fontId="3" fillId="0" borderId="0" xfId="0" applyNumberFormat="1" applyFont="1" applyAlignment="1">
      <alignment vertical="center"/>
    </xf>
    <xf numFmtId="3" fontId="4" fillId="0" borderId="0" xfId="0" applyNumberFormat="1" applyFont="1" applyAlignment="1">
      <alignment vertical="center"/>
    </xf>
    <xf numFmtId="168" fontId="3" fillId="0" borderId="0" xfId="0" applyNumberFormat="1" applyFont="1" applyAlignment="1">
      <alignment vertical="center"/>
    </xf>
    <xf numFmtId="168" fontId="4" fillId="0" borderId="0" xfId="0" applyNumberFormat="1" applyFont="1" applyAlignment="1">
      <alignment vertical="center"/>
    </xf>
    <xf numFmtId="167" fontId="9" fillId="0" borderId="0" xfId="1" applyNumberFormat="1" applyFont="1" applyAlignment="1">
      <alignment vertical="center"/>
    </xf>
    <xf numFmtId="167" fontId="9" fillId="0" borderId="0" xfId="1" applyNumberFormat="1" applyFont="1" applyFill="1" applyBorder="1" applyAlignment="1">
      <alignment horizontal="right" vertical="center"/>
    </xf>
    <xf numFmtId="167" fontId="10" fillId="0" borderId="0" xfId="1" applyNumberFormat="1" applyFont="1" applyAlignment="1">
      <alignment vertical="center"/>
    </xf>
    <xf numFmtId="167" fontId="10" fillId="0" borderId="0" xfId="1" applyNumberFormat="1" applyFont="1" applyFill="1" applyBorder="1" applyAlignment="1">
      <alignment horizontal="right" vertical="center"/>
    </xf>
    <xf numFmtId="0" fontId="10" fillId="0" borderId="0" xfId="0" applyFont="1" applyAlignment="1">
      <alignment vertical="center"/>
    </xf>
    <xf numFmtId="168" fontId="9" fillId="0" borderId="0" xfId="0" applyNumberFormat="1" applyFont="1" applyAlignment="1">
      <alignment vertical="center"/>
    </xf>
    <xf numFmtId="168" fontId="10" fillId="0" borderId="0" xfId="0" applyNumberFormat="1" applyFont="1" applyAlignment="1">
      <alignment vertical="center"/>
    </xf>
    <xf numFmtId="166" fontId="9" fillId="0" borderId="0" xfId="2" applyNumberFormat="1" applyFont="1" applyFill="1" applyBorder="1" applyAlignment="1">
      <alignment horizontal="right" vertical="center"/>
    </xf>
    <xf numFmtId="0" fontId="9" fillId="0" borderId="0" xfId="0" applyFont="1" applyAlignment="1">
      <alignment vertical="center"/>
    </xf>
    <xf numFmtId="166" fontId="10" fillId="0" borderId="0" xfId="2" applyNumberFormat="1" applyFont="1" applyFill="1" applyBorder="1" applyAlignment="1">
      <alignment horizontal="right" vertical="center"/>
    </xf>
    <xf numFmtId="164" fontId="10" fillId="0" borderId="0" xfId="1" applyFont="1" applyFill="1" applyBorder="1" applyAlignment="1">
      <alignment horizontal="right" vertical="center"/>
    </xf>
    <xf numFmtId="2" fontId="10" fillId="0" borderId="0" xfId="0" applyNumberFormat="1" applyFont="1" applyAlignment="1">
      <alignment vertical="center"/>
    </xf>
    <xf numFmtId="0" fontId="9" fillId="2" borderId="0" xfId="0" applyFont="1" applyFill="1" applyAlignment="1">
      <alignment horizontal="left" vertical="center" wrapText="1"/>
    </xf>
    <xf numFmtId="14" fontId="9" fillId="2" borderId="0" xfId="0" applyNumberFormat="1" applyFont="1" applyFill="1" applyAlignment="1">
      <alignment horizontal="right" vertical="center"/>
    </xf>
    <xf numFmtId="0" fontId="9" fillId="2" borderId="0" xfId="0" applyFont="1" applyFill="1" applyAlignment="1">
      <alignment horizontal="right" vertical="center" wrapText="1"/>
    </xf>
    <xf numFmtId="0" fontId="9" fillId="0" borderId="0" xfId="0" applyFont="1" applyAlignment="1">
      <alignment vertical="center" wrapText="1"/>
    </xf>
    <xf numFmtId="167" fontId="9" fillId="0" borderId="0" xfId="0" applyNumberFormat="1" applyFont="1" applyAlignment="1">
      <alignment vertical="center"/>
    </xf>
    <xf numFmtId="0" fontId="10" fillId="0" borderId="0" xfId="0" applyFont="1" applyAlignment="1">
      <alignment horizontal="left" vertical="center"/>
    </xf>
    <xf numFmtId="167" fontId="10" fillId="0" borderId="0" xfId="0" applyNumberFormat="1" applyFont="1" applyAlignment="1">
      <alignment vertical="center"/>
    </xf>
    <xf numFmtId="166" fontId="9" fillId="0" borderId="0" xfId="2" applyNumberFormat="1" applyFont="1" applyFill="1" applyBorder="1" applyAlignme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9" fillId="2" borderId="4" xfId="0" applyFont="1" applyFill="1" applyBorder="1" applyAlignment="1">
      <alignment horizontal="right" vertical="center"/>
    </xf>
    <xf numFmtId="2" fontId="9" fillId="0" borderId="0" xfId="0" applyNumberFormat="1" applyFont="1" applyAlignment="1">
      <alignment horizontal="left" vertical="center" wrapText="1"/>
    </xf>
    <xf numFmtId="167" fontId="9" fillId="0" borderId="0" xfId="1" applyNumberFormat="1" applyFont="1" applyFill="1" applyBorder="1" applyAlignment="1">
      <alignment horizontal="right" vertical="center" wrapText="1"/>
    </xf>
    <xf numFmtId="167" fontId="10" fillId="0" borderId="0" xfId="1" applyNumberFormat="1" applyFont="1" applyFill="1" applyBorder="1" applyAlignment="1">
      <alignment horizontal="right" vertical="center" wrapText="1"/>
    </xf>
    <xf numFmtId="0" fontId="9" fillId="2" borderId="2" xfId="0" applyFont="1" applyFill="1" applyBorder="1" applyAlignment="1">
      <alignment vertical="center" wrapText="1"/>
    </xf>
    <xf numFmtId="165" fontId="9" fillId="0" borderId="0" xfId="0" applyNumberFormat="1" applyFont="1" applyAlignment="1">
      <alignment vertical="center" wrapText="1"/>
    </xf>
    <xf numFmtId="167" fontId="9" fillId="0" borderId="0" xfId="1" applyNumberFormat="1" applyFont="1" applyBorder="1" applyAlignment="1">
      <alignment horizontal="right" vertical="center" wrapText="1"/>
    </xf>
    <xf numFmtId="165" fontId="10" fillId="0" borderId="0" xfId="0" applyNumberFormat="1" applyFont="1" applyAlignment="1">
      <alignment vertical="center" wrapText="1"/>
    </xf>
    <xf numFmtId="167" fontId="10" fillId="0" borderId="0" xfId="1" applyNumberFormat="1" applyFont="1" applyBorder="1" applyAlignment="1">
      <alignment horizontal="right" vertical="center" wrapText="1"/>
    </xf>
    <xf numFmtId="165" fontId="10" fillId="3" borderId="0" xfId="0" applyNumberFormat="1" applyFont="1" applyFill="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12" fillId="2" borderId="1" xfId="0" applyFont="1" applyFill="1" applyBorder="1" applyAlignment="1">
      <alignment horizontal="left" vertical="center"/>
    </xf>
    <xf numFmtId="0" fontId="9" fillId="2" borderId="4" xfId="0" applyFont="1" applyFill="1" applyBorder="1" applyAlignment="1">
      <alignment vertical="center"/>
    </xf>
    <xf numFmtId="2" fontId="12" fillId="0" borderId="0" xfId="0" applyNumberFormat="1" applyFont="1" applyAlignment="1">
      <alignment vertical="center" wrapText="1"/>
    </xf>
    <xf numFmtId="0" fontId="10" fillId="4" borderId="0" xfId="0" applyFont="1" applyFill="1" applyAlignment="1">
      <alignment horizontal="left" vertical="center" wrapText="1"/>
    </xf>
    <xf numFmtId="0" fontId="9" fillId="4" borderId="0" xfId="0" applyFont="1" applyFill="1" applyAlignment="1">
      <alignment vertical="center" wrapText="1"/>
    </xf>
    <xf numFmtId="0" fontId="13" fillId="0" borderId="0" xfId="3" applyFont="1" applyAlignment="1">
      <alignment vertical="center"/>
    </xf>
    <xf numFmtId="2" fontId="14" fillId="0" borderId="0" xfId="0" applyNumberFormat="1" applyFont="1" applyAlignment="1">
      <alignment vertical="center" wrapText="1"/>
    </xf>
    <xf numFmtId="165" fontId="9" fillId="0" borderId="0" xfId="0" applyNumberFormat="1" applyFont="1" applyAlignment="1">
      <alignment vertical="center"/>
    </xf>
    <xf numFmtId="167" fontId="10" fillId="0" borderId="0" xfId="1" applyNumberFormat="1" applyFont="1" applyAlignment="1">
      <alignment horizontal="right" vertical="center" wrapText="1"/>
    </xf>
    <xf numFmtId="170" fontId="10" fillId="0" borderId="0" xfId="0" applyNumberFormat="1" applyFont="1" applyAlignment="1">
      <alignment vertical="center"/>
    </xf>
    <xf numFmtId="167" fontId="9" fillId="0" borderId="0" xfId="1" applyNumberFormat="1" applyFont="1" applyFill="1" applyAlignment="1">
      <alignment vertical="center"/>
    </xf>
    <xf numFmtId="2" fontId="3" fillId="0" borderId="0" xfId="4" applyNumberFormat="1" applyFont="1" applyAlignment="1">
      <alignment horizontal="left" wrapText="1" indent="1"/>
    </xf>
    <xf numFmtId="167" fontId="9" fillId="0" borderId="0" xfId="1" applyNumberFormat="1" applyFont="1" applyFill="1" applyBorder="1" applyAlignment="1">
      <alignment vertical="center"/>
    </xf>
    <xf numFmtId="49" fontId="15" fillId="0" borderId="0" xfId="4" applyNumberFormat="1" applyFont="1"/>
    <xf numFmtId="167" fontId="10" fillId="0" borderId="0" xfId="1" applyNumberFormat="1" applyFont="1" applyFill="1" applyBorder="1" applyAlignment="1">
      <alignment vertical="center"/>
    </xf>
    <xf numFmtId="0" fontId="4" fillId="0" borderId="0" xfId="4" applyFont="1"/>
    <xf numFmtId="0" fontId="16" fillId="0" borderId="0" xfId="4" applyFont="1" applyAlignment="1">
      <alignment horizontal="right"/>
    </xf>
    <xf numFmtId="14" fontId="12" fillId="2" borderId="4" xfId="0" applyNumberFormat="1" applyFont="1" applyFill="1" applyBorder="1" applyAlignment="1">
      <alignment horizontal="right" vertical="center"/>
    </xf>
    <xf numFmtId="0" fontId="17" fillId="6" borderId="5" xfId="0" applyFont="1" applyFill="1" applyBorder="1" applyAlignment="1">
      <alignment horizontal="left" vertical="center" wrapText="1" readingOrder="1"/>
    </xf>
    <xf numFmtId="4" fontId="17" fillId="6" borderId="5" xfId="0" applyNumberFormat="1" applyFont="1" applyFill="1" applyBorder="1" applyAlignment="1">
      <alignment horizontal="right" vertical="center" wrapText="1" readingOrder="1"/>
    </xf>
    <xf numFmtId="0" fontId="18" fillId="0" borderId="5" xfId="0" applyFont="1" applyBorder="1" applyAlignment="1">
      <alignment horizontal="left" wrapText="1" readingOrder="1"/>
    </xf>
    <xf numFmtId="4" fontId="18" fillId="0" borderId="5" xfId="0" applyNumberFormat="1" applyFont="1" applyBorder="1" applyAlignment="1">
      <alignment horizontal="right" wrapText="1" readingOrder="1"/>
    </xf>
    <xf numFmtId="0" fontId="18" fillId="0" borderId="5" xfId="0" applyFont="1" applyBorder="1" applyAlignment="1">
      <alignment horizontal="right" wrapText="1" readingOrder="1"/>
    </xf>
    <xf numFmtId="0" fontId="17" fillId="8" borderId="5" xfId="0" applyFont="1" applyFill="1" applyBorder="1" applyAlignment="1">
      <alignment horizontal="left" vertical="center" wrapText="1" readingOrder="1"/>
    </xf>
    <xf numFmtId="4" fontId="17" fillId="8" borderId="5" xfId="0" applyNumberFormat="1" applyFont="1" applyFill="1" applyBorder="1" applyAlignment="1">
      <alignment horizontal="right" vertical="center" wrapText="1" readingOrder="1"/>
    </xf>
    <xf numFmtId="0" fontId="18" fillId="0" borderId="5" xfId="0" applyFont="1" applyBorder="1" applyAlignment="1">
      <alignment horizontal="left" vertical="center" wrapText="1" readingOrder="1"/>
    </xf>
    <xf numFmtId="0" fontId="18" fillId="0" borderId="5" xfId="0" applyFont="1" applyBorder="1" applyAlignment="1">
      <alignment horizontal="right" vertical="center" wrapText="1" readingOrder="1"/>
    </xf>
    <xf numFmtId="0" fontId="17" fillId="8" borderId="6" xfId="0" applyFont="1" applyFill="1" applyBorder="1" applyAlignment="1">
      <alignment horizontal="left" vertical="center" wrapText="1" readingOrder="1"/>
    </xf>
    <xf numFmtId="4" fontId="17" fillId="8" borderId="6" xfId="0" applyNumberFormat="1" applyFont="1" applyFill="1" applyBorder="1" applyAlignment="1">
      <alignment horizontal="right" vertical="center" wrapText="1" readingOrder="1"/>
    </xf>
    <xf numFmtId="0" fontId="19" fillId="6" borderId="5" xfId="0" applyFont="1" applyFill="1" applyBorder="1" applyAlignment="1">
      <alignment horizontal="left" vertical="center" wrapText="1" readingOrder="1"/>
    </xf>
    <xf numFmtId="0" fontId="19" fillId="0" borderId="5" xfId="0" applyFont="1" applyBorder="1" applyAlignment="1">
      <alignment horizontal="left" vertical="center" wrapText="1" readingOrder="1"/>
    </xf>
    <xf numFmtId="0" fontId="20" fillId="0" borderId="5" xfId="0" applyFont="1" applyBorder="1" applyAlignment="1">
      <alignment horizontal="left" wrapText="1" readingOrder="1"/>
    </xf>
    <xf numFmtId="0" fontId="19" fillId="7" borderId="5" xfId="0" applyFont="1" applyFill="1" applyBorder="1" applyAlignment="1">
      <alignment horizontal="left" vertical="center" wrapText="1" readingOrder="1"/>
    </xf>
    <xf numFmtId="0" fontId="20" fillId="0" borderId="6" xfId="0" applyFont="1" applyBorder="1" applyAlignment="1">
      <alignment horizontal="left" wrapText="1" readingOrder="1"/>
    </xf>
    <xf numFmtId="0" fontId="19" fillId="5" borderId="5" xfId="0" applyFont="1" applyFill="1" applyBorder="1" applyAlignment="1">
      <alignment horizontal="left" vertical="center" wrapText="1" readingOrder="1"/>
    </xf>
    <xf numFmtId="0" fontId="20" fillId="0" borderId="5" xfId="0" applyFont="1" applyBorder="1" applyAlignment="1">
      <alignment horizontal="left" wrapText="1" indent="1" readingOrder="1"/>
    </xf>
    <xf numFmtId="0" fontId="19" fillId="6" borderId="5" xfId="0" applyFont="1" applyFill="1" applyBorder="1" applyAlignment="1">
      <alignment horizontal="left" wrapText="1" readingOrder="1"/>
    </xf>
    <xf numFmtId="0" fontId="19" fillId="5" borderId="5" xfId="0" applyFont="1" applyFill="1" applyBorder="1" applyAlignment="1">
      <alignment horizontal="left" wrapText="1" readingOrder="1"/>
    </xf>
    <xf numFmtId="0" fontId="12" fillId="2" borderId="1" xfId="0" applyFont="1" applyFill="1" applyBorder="1" applyAlignment="1">
      <alignment horizontal="right" vertical="center"/>
    </xf>
    <xf numFmtId="0" fontId="12" fillId="2" borderId="4" xfId="0" applyFont="1" applyFill="1" applyBorder="1" applyAlignment="1">
      <alignment horizontal="right" vertical="center"/>
    </xf>
    <xf numFmtId="4" fontId="19" fillId="6" borderId="5" xfId="0" applyNumberFormat="1" applyFont="1" applyFill="1" applyBorder="1" applyAlignment="1">
      <alignment horizontal="right" vertical="center" wrapText="1" readingOrder="1"/>
    </xf>
    <xf numFmtId="0" fontId="19" fillId="0" borderId="5" xfId="0" applyFont="1" applyBorder="1" applyAlignment="1">
      <alignment horizontal="right" vertical="center" wrapText="1" readingOrder="1"/>
    </xf>
    <xf numFmtId="4" fontId="20" fillId="0" borderId="5" xfId="0" applyNumberFormat="1" applyFont="1" applyBorder="1" applyAlignment="1">
      <alignment horizontal="right" vertical="center" wrapText="1" readingOrder="1"/>
    </xf>
    <xf numFmtId="0" fontId="20" fillId="0" borderId="5" xfId="0" applyFont="1" applyBorder="1" applyAlignment="1">
      <alignment horizontal="right" vertical="center" wrapText="1" readingOrder="1"/>
    </xf>
    <xf numFmtId="0" fontId="19" fillId="7" borderId="5" xfId="0" applyFont="1" applyFill="1" applyBorder="1" applyAlignment="1">
      <alignment horizontal="right" vertical="center" wrapText="1" readingOrder="1"/>
    </xf>
    <xf numFmtId="0" fontId="19" fillId="6" borderId="5" xfId="0" applyFont="1" applyFill="1" applyBorder="1" applyAlignment="1">
      <alignment horizontal="right" vertical="center" wrapText="1" readingOrder="1"/>
    </xf>
    <xf numFmtId="0" fontId="19" fillId="5" borderId="5" xfId="0" applyFont="1" applyFill="1" applyBorder="1" applyAlignment="1">
      <alignment horizontal="right" vertical="center" wrapText="1" readingOrder="1"/>
    </xf>
    <xf numFmtId="165" fontId="18" fillId="0" borderId="5" xfId="0" applyNumberFormat="1" applyFont="1" applyBorder="1" applyAlignment="1">
      <alignment horizontal="right" wrapText="1" readingOrder="1"/>
    </xf>
    <xf numFmtId="165" fontId="17" fillId="6" borderId="5" xfId="0" applyNumberFormat="1" applyFont="1" applyFill="1" applyBorder="1" applyAlignment="1">
      <alignment horizontal="right" vertical="center" wrapText="1" readingOrder="1"/>
    </xf>
    <xf numFmtId="165" fontId="17" fillId="8" borderId="5" xfId="0" applyNumberFormat="1" applyFont="1" applyFill="1" applyBorder="1" applyAlignment="1">
      <alignment horizontal="right" vertical="center" wrapText="1" readingOrder="1"/>
    </xf>
    <xf numFmtId="165" fontId="18" fillId="0" borderId="5" xfId="0" applyNumberFormat="1" applyFont="1" applyBorder="1" applyAlignment="1">
      <alignment horizontal="right" vertical="center" wrapText="1" readingOrder="1"/>
    </xf>
    <xf numFmtId="165" fontId="17" fillId="8" borderId="6" xfId="0" applyNumberFormat="1" applyFont="1" applyFill="1" applyBorder="1" applyAlignment="1">
      <alignment horizontal="right" vertical="center" wrapText="1" readingOrder="1"/>
    </xf>
    <xf numFmtId="168" fontId="9" fillId="0" borderId="0" xfId="1" applyNumberFormat="1" applyFont="1" applyAlignment="1">
      <alignment vertical="center"/>
    </xf>
    <xf numFmtId="168" fontId="10" fillId="0" borderId="0" xfId="1" applyNumberFormat="1" applyFont="1" applyAlignment="1">
      <alignment vertical="center"/>
    </xf>
    <xf numFmtId="168" fontId="9" fillId="0" borderId="0" xfId="1" applyNumberFormat="1" applyFont="1" applyFill="1" applyBorder="1" applyAlignment="1">
      <alignment horizontal="right" vertical="center" wrapText="1"/>
    </xf>
    <xf numFmtId="168" fontId="10" fillId="0" borderId="0" xfId="1" applyNumberFormat="1" applyFont="1" applyAlignment="1">
      <alignment horizontal="right" vertical="center" wrapText="1"/>
    </xf>
    <xf numFmtId="4" fontId="11" fillId="0" borderId="0" xfId="0" applyNumberFormat="1" applyFont="1" applyAlignment="1">
      <alignment vertical="center"/>
    </xf>
    <xf numFmtId="4" fontId="19" fillId="0" borderId="5" xfId="0" applyNumberFormat="1" applyFont="1" applyBorder="1" applyAlignment="1">
      <alignment horizontal="right" vertical="center" wrapText="1" readingOrder="1"/>
    </xf>
  </cellXfs>
  <cellStyles count="5">
    <cellStyle name="Dziesiętny" xfId="1" builtinId="3"/>
    <cellStyle name="Hiperłącze" xfId="3" builtinId="8"/>
    <cellStyle name="Normalny" xfId="0" builtinId="0"/>
    <cellStyle name="Normalny 2" xfId="4" xr:uid="{624FB203-4E91-4118-A751-5DE37ED97FD1}"/>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135274</xdr:colOff>
      <xdr:row>2</xdr:row>
      <xdr:rowOff>41495</xdr:rowOff>
    </xdr:from>
    <xdr:to>
      <xdr:col>1</xdr:col>
      <xdr:colOff>3526375</xdr:colOff>
      <xdr:row>5</xdr:row>
      <xdr:rowOff>13607</xdr:rowOff>
    </xdr:to>
    <xdr:pic>
      <xdr:nvPicPr>
        <xdr:cNvPr id="4" name="Grafika 27">
          <a:extLst>
            <a:ext uri="{FF2B5EF4-FFF2-40B4-BE49-F238E27FC236}">
              <a16:creationId xmlns:a16="http://schemas.microsoft.com/office/drawing/2014/main" id="{F37FEB82-6E2B-2482-F111-B99795D33F7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34631" y="422495"/>
          <a:ext cx="3391101" cy="543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321468</xdr:colOff>
      <xdr:row>2</xdr:row>
      <xdr:rowOff>147964</xdr:rowOff>
    </xdr:from>
    <xdr:to>
      <xdr:col>1</xdr:col>
      <xdr:colOff>2641006</xdr:colOff>
      <xdr:row>5</xdr:row>
      <xdr:rowOff>19736</xdr:rowOff>
    </xdr:to>
    <xdr:pic>
      <xdr:nvPicPr>
        <xdr:cNvPr id="2" name="Grafika 27">
          <a:extLst>
            <a:ext uri="{FF2B5EF4-FFF2-40B4-BE49-F238E27FC236}">
              <a16:creationId xmlns:a16="http://schemas.microsoft.com/office/drawing/2014/main" id="{FA60F64E-CC67-46CC-99BA-03C3CA875BD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88156" y="481339"/>
          <a:ext cx="2319538" cy="3718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19714</xdr:colOff>
      <xdr:row>2</xdr:row>
      <xdr:rowOff>92691</xdr:rowOff>
    </xdr:from>
    <xdr:to>
      <xdr:col>1</xdr:col>
      <xdr:colOff>2339252</xdr:colOff>
      <xdr:row>4</xdr:row>
      <xdr:rowOff>88229</xdr:rowOff>
    </xdr:to>
    <xdr:pic>
      <xdr:nvPicPr>
        <xdr:cNvPr id="2" name="Grafika 27">
          <a:extLst>
            <a:ext uri="{FF2B5EF4-FFF2-40B4-BE49-F238E27FC236}">
              <a16:creationId xmlns:a16="http://schemas.microsoft.com/office/drawing/2014/main" id="{99AB64E6-084A-42D8-8F4A-DB383FAF176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7862" y="468987"/>
          <a:ext cx="2319538" cy="3718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263947</xdr:colOff>
      <xdr:row>2</xdr:row>
      <xdr:rowOff>160662</xdr:rowOff>
    </xdr:from>
    <xdr:to>
      <xdr:col>1</xdr:col>
      <xdr:colOff>2583485</xdr:colOff>
      <xdr:row>4</xdr:row>
      <xdr:rowOff>142317</xdr:rowOff>
    </xdr:to>
    <xdr:pic>
      <xdr:nvPicPr>
        <xdr:cNvPr id="2" name="Grafika 27">
          <a:extLst>
            <a:ext uri="{FF2B5EF4-FFF2-40B4-BE49-F238E27FC236}">
              <a16:creationId xmlns:a16="http://schemas.microsoft.com/office/drawing/2014/main" id="{7737420D-926A-4713-B950-B35D2CFD242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7561" y="550843"/>
          <a:ext cx="2319538" cy="3718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10468</xdr:colOff>
      <xdr:row>2</xdr:row>
      <xdr:rowOff>115138</xdr:rowOff>
    </xdr:from>
    <xdr:to>
      <xdr:col>1</xdr:col>
      <xdr:colOff>2330006</xdr:colOff>
      <xdr:row>4</xdr:row>
      <xdr:rowOff>110160</xdr:rowOff>
    </xdr:to>
    <xdr:pic>
      <xdr:nvPicPr>
        <xdr:cNvPr id="2" name="Grafika 27">
          <a:extLst>
            <a:ext uri="{FF2B5EF4-FFF2-40B4-BE49-F238E27FC236}">
              <a16:creationId xmlns:a16="http://schemas.microsoft.com/office/drawing/2014/main" id="{01360C71-4B68-493A-BEBD-5F1930A49D7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0968" y="496138"/>
          <a:ext cx="2319538" cy="3760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33130</xdr:colOff>
      <xdr:row>2</xdr:row>
      <xdr:rowOff>133345</xdr:rowOff>
    </xdr:from>
    <xdr:to>
      <xdr:col>1</xdr:col>
      <xdr:colOff>1830864</xdr:colOff>
      <xdr:row>4</xdr:row>
      <xdr:rowOff>40532</xdr:rowOff>
    </xdr:to>
    <xdr:pic>
      <xdr:nvPicPr>
        <xdr:cNvPr id="2" name="Grafika 27">
          <a:extLst>
            <a:ext uri="{FF2B5EF4-FFF2-40B4-BE49-F238E27FC236}">
              <a16:creationId xmlns:a16="http://schemas.microsoft.com/office/drawing/2014/main" id="{4F4F53D6-9025-4782-8C0B-8E43F49F5C6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4580" y="514345"/>
          <a:ext cx="1797734" cy="2881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68A3-5651-49F3-BA26-9EFECC2CCA2B}">
  <sheetPr>
    <tabColor theme="9"/>
  </sheetPr>
  <dimension ref="B10:B14"/>
  <sheetViews>
    <sheetView showGridLines="0" topLeftCell="A9" zoomScale="141" zoomScaleNormal="70" zoomScaleSheetLayoutView="98" workbookViewId="0">
      <selection activeCell="B14" sqref="B14"/>
    </sheetView>
  </sheetViews>
  <sheetFormatPr defaultRowHeight="15"/>
  <cols>
    <col min="1" max="1" width="4.5703125" customWidth="1"/>
    <col min="2" max="2" width="62.42578125" customWidth="1"/>
    <col min="3" max="3" width="6.28515625" customWidth="1"/>
  </cols>
  <sheetData>
    <row r="10" spans="2:2" ht="15.75" thickBot="1"/>
    <row r="11" spans="2:2" ht="236.1" customHeight="1" thickBot="1">
      <c r="B11" s="5" t="s">
        <v>0</v>
      </c>
    </row>
    <row r="14" spans="2:2" ht="18">
      <c r="B14" s="6" t="s">
        <v>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9E3D-7C8E-4078-8642-BE215286F741}">
  <sheetPr>
    <tabColor theme="9" tint="0.79998168889431442"/>
  </sheetPr>
  <dimension ref="B8:H51"/>
  <sheetViews>
    <sheetView showGridLines="0" tabSelected="1" zoomScale="166" zoomScaleNormal="160" workbookViewId="0">
      <pane xSplit="2" ySplit="9" topLeftCell="C29" activePane="bottomRight" state="frozen"/>
      <selection pane="bottomRight" activeCell="J40" sqref="J40"/>
      <selection pane="bottomLeft" activeCell="A10" sqref="A10"/>
      <selection pane="topRight" activeCell="C1" sqref="C1"/>
    </sheetView>
  </sheetViews>
  <sheetFormatPr defaultColWidth="8.7109375" defaultRowHeight="12.75"/>
  <cols>
    <col min="1" max="1" width="2.5703125" style="48" customWidth="1"/>
    <col min="2" max="2" width="48.42578125" style="47" customWidth="1"/>
    <col min="3" max="3" width="29.42578125" style="47" customWidth="1"/>
    <col min="4" max="4" width="9.5703125" style="47" bestFit="1" customWidth="1"/>
    <col min="5" max="5" width="12.5703125" style="48" customWidth="1"/>
    <col min="6" max="6" width="12.28515625" style="48" customWidth="1"/>
    <col min="7" max="7" width="17.7109375" style="48" customWidth="1"/>
    <col min="8" max="16384" width="8.7109375" style="48"/>
  </cols>
  <sheetData>
    <row r="8" spans="2:8" ht="23.1" customHeight="1"/>
    <row r="9" spans="2:8" ht="15">
      <c r="B9" s="49" t="s">
        <v>2</v>
      </c>
      <c r="C9" s="87" t="s">
        <v>3</v>
      </c>
      <c r="D9" s="87" t="s">
        <v>4</v>
      </c>
      <c r="E9" s="88" t="s">
        <v>5</v>
      </c>
      <c r="F9" s="88" t="s">
        <v>6</v>
      </c>
    </row>
    <row r="10" spans="2:8" ht="15">
      <c r="B10" s="78" t="s">
        <v>7</v>
      </c>
      <c r="C10" s="89">
        <v>2425.6999999999998</v>
      </c>
      <c r="D10" s="89">
        <v>5048.7</v>
      </c>
      <c r="E10" s="89">
        <v>2951.9</v>
      </c>
      <c r="F10" s="89">
        <v>6485.3</v>
      </c>
      <c r="H10" s="105"/>
    </row>
    <row r="11" spans="2:8" ht="15">
      <c r="B11" s="79" t="s">
        <v>8</v>
      </c>
      <c r="C11" s="90">
        <v>-1670.1000000000001</v>
      </c>
      <c r="D11" s="90">
        <v>-3388.6</v>
      </c>
      <c r="E11" s="90">
        <v>-1977.3</v>
      </c>
      <c r="F11" s="90">
        <v>-4652.1000000000004</v>
      </c>
      <c r="G11" s="105"/>
    </row>
    <row r="12" spans="2:8" ht="15">
      <c r="B12" s="79" t="s">
        <v>9</v>
      </c>
      <c r="C12" s="106">
        <f>C10+C11</f>
        <v>755.59999999999968</v>
      </c>
      <c r="D12" s="106">
        <f>D10+D11</f>
        <v>1660.1</v>
      </c>
      <c r="E12" s="106">
        <f>E10+E11</f>
        <v>974.60000000000014</v>
      </c>
      <c r="F12" s="106">
        <f>F10+F11</f>
        <v>1833.1999999999998</v>
      </c>
      <c r="G12" s="105"/>
    </row>
    <row r="13" spans="2:8" ht="15">
      <c r="B13" s="80" t="s">
        <v>10</v>
      </c>
      <c r="C13" s="91">
        <v>-268.89999999999998</v>
      </c>
      <c r="D13" s="91">
        <v>-621.20000000000005</v>
      </c>
      <c r="E13" s="91">
        <v>-421.29999999999995</v>
      </c>
      <c r="F13" s="91">
        <v>-815.6</v>
      </c>
      <c r="G13" s="105"/>
    </row>
    <row r="14" spans="2:8" ht="15">
      <c r="B14" s="80" t="s">
        <v>11</v>
      </c>
      <c r="C14" s="92">
        <v>-56.1</v>
      </c>
      <c r="D14" s="92">
        <f>-117</f>
        <v>-117</v>
      </c>
      <c r="E14" s="92">
        <v>-84.1</v>
      </c>
      <c r="F14" s="92">
        <v>-162.1</v>
      </c>
    </row>
    <row r="15" spans="2:8" ht="30">
      <c r="B15" s="80" t="s">
        <v>12</v>
      </c>
      <c r="C15" s="92">
        <v>-1.9</v>
      </c>
      <c r="D15" s="92">
        <v>-9.6999999999999993</v>
      </c>
      <c r="E15" s="92">
        <v>-7.4999999999999991</v>
      </c>
      <c r="F15" s="92">
        <v>-12.1</v>
      </c>
    </row>
    <row r="16" spans="2:8" ht="15">
      <c r="B16" s="81" t="s">
        <v>13</v>
      </c>
      <c r="C16" s="93">
        <v>428.7</v>
      </c>
      <c r="D16" s="93">
        <v>912.2</v>
      </c>
      <c r="E16" s="93">
        <v>461.6</v>
      </c>
      <c r="F16" s="93">
        <v>843.4</v>
      </c>
    </row>
    <row r="17" spans="2:6" ht="15">
      <c r="B17" s="80" t="s">
        <v>14</v>
      </c>
      <c r="C17" s="92">
        <v>23.4</v>
      </c>
      <c r="D17" s="92">
        <v>37.4</v>
      </c>
      <c r="E17" s="92">
        <v>3.7</v>
      </c>
      <c r="F17" s="92">
        <v>38.5</v>
      </c>
    </row>
    <row r="18" spans="2:6" ht="15">
      <c r="B18" s="80" t="s">
        <v>15</v>
      </c>
      <c r="C18" s="92">
        <v>-90.5</v>
      </c>
      <c r="D18" s="92">
        <v>-178.9</v>
      </c>
      <c r="E18" s="92">
        <v>-221</v>
      </c>
      <c r="F18" s="92">
        <v>-385.3</v>
      </c>
    </row>
    <row r="19" spans="2:6" ht="30">
      <c r="B19" s="82" t="s">
        <v>16</v>
      </c>
      <c r="C19" s="92">
        <v>4.5</v>
      </c>
      <c r="D19" s="92">
        <v>6.1</v>
      </c>
      <c r="E19" s="92">
        <v>-0.3</v>
      </c>
      <c r="F19" s="92">
        <v>1.4</v>
      </c>
    </row>
    <row r="20" spans="2:6" ht="15">
      <c r="B20" s="78" t="s">
        <v>17</v>
      </c>
      <c r="C20" s="94">
        <v>366.1</v>
      </c>
      <c r="D20" s="94">
        <v>776.8</v>
      </c>
      <c r="E20" s="94">
        <v>244.1</v>
      </c>
      <c r="F20" s="94">
        <v>498</v>
      </c>
    </row>
    <row r="21" spans="2:6" ht="15">
      <c r="B21" s="80" t="s">
        <v>18</v>
      </c>
      <c r="C21" s="92">
        <v>-109.8</v>
      </c>
      <c r="D21" s="92">
        <v>-184.1</v>
      </c>
      <c r="E21" s="92">
        <v>-60.4</v>
      </c>
      <c r="F21" s="92">
        <v>-181</v>
      </c>
    </row>
    <row r="22" spans="2:6" ht="15">
      <c r="B22" s="83" t="s">
        <v>19</v>
      </c>
      <c r="C22" s="95">
        <v>256.3</v>
      </c>
      <c r="D22" s="95">
        <v>592.70000000000005</v>
      </c>
      <c r="E22" s="95">
        <v>183.7</v>
      </c>
      <c r="F22" s="95">
        <v>317</v>
      </c>
    </row>
    <row r="23" spans="2:6" ht="15">
      <c r="B23" s="83" t="s">
        <v>20</v>
      </c>
      <c r="C23" s="95">
        <v>-1.5</v>
      </c>
      <c r="D23" s="95">
        <v>-1.5</v>
      </c>
      <c r="E23" s="95" t="s">
        <v>21</v>
      </c>
      <c r="F23" s="95" t="s">
        <v>21</v>
      </c>
    </row>
    <row r="24" spans="2:6" ht="15">
      <c r="B24" s="83" t="s">
        <v>22</v>
      </c>
      <c r="C24" s="95">
        <v>254.8</v>
      </c>
      <c r="D24" s="95">
        <v>591.20000000000005</v>
      </c>
      <c r="E24" s="95">
        <v>183.7</v>
      </c>
      <c r="F24" s="95">
        <v>317</v>
      </c>
    </row>
    <row r="25" spans="2:6" ht="39" customHeight="1">
      <c r="B25" s="84" t="s">
        <v>23</v>
      </c>
      <c r="C25" s="92">
        <v>13.2</v>
      </c>
      <c r="D25" s="92">
        <v>-0.8</v>
      </c>
      <c r="E25" s="92">
        <v>54.7</v>
      </c>
      <c r="F25" s="92">
        <v>48</v>
      </c>
    </row>
    <row r="26" spans="2:6" ht="42.75" customHeight="1">
      <c r="B26" s="84" t="s">
        <v>24</v>
      </c>
      <c r="C26" s="92">
        <v>-2.2000000000000002</v>
      </c>
      <c r="D26" s="92">
        <v>-2.2999999999999998</v>
      </c>
      <c r="E26" s="92">
        <v>-4.0999999999999996</v>
      </c>
      <c r="F26" s="92">
        <v>-4.8</v>
      </c>
    </row>
    <row r="27" spans="2:6" ht="15">
      <c r="B27" s="85" t="s">
        <v>25</v>
      </c>
      <c r="C27" s="94">
        <v>11</v>
      </c>
      <c r="D27" s="94">
        <v>-3.1</v>
      </c>
      <c r="E27" s="94">
        <v>50.6</v>
      </c>
      <c r="F27" s="94">
        <v>43.2</v>
      </c>
    </row>
    <row r="28" spans="2:6" ht="15">
      <c r="B28" s="86" t="s">
        <v>26</v>
      </c>
      <c r="C28" s="95">
        <v>265.8</v>
      </c>
      <c r="D28" s="95">
        <v>588.1</v>
      </c>
      <c r="E28" s="95">
        <v>234.3</v>
      </c>
      <c r="F28" s="95">
        <v>360.2</v>
      </c>
    </row>
    <row r="29" spans="2:6" ht="15">
      <c r="B29" s="86" t="s">
        <v>27</v>
      </c>
      <c r="C29" s="95">
        <f t="shared" ref="C29:E29" si="0">C24</f>
        <v>254.8</v>
      </c>
      <c r="D29" s="95">
        <f t="shared" si="0"/>
        <v>591.20000000000005</v>
      </c>
      <c r="E29" s="95">
        <f t="shared" si="0"/>
        <v>183.7</v>
      </c>
      <c r="F29" s="95">
        <f>F24</f>
        <v>317</v>
      </c>
    </row>
    <row r="30" spans="2:6" ht="15">
      <c r="B30" s="84" t="s">
        <v>28</v>
      </c>
      <c r="C30" s="92">
        <f>C29</f>
        <v>254.8</v>
      </c>
      <c r="D30" s="92">
        <f>D29</f>
        <v>591.20000000000005</v>
      </c>
      <c r="E30" s="92">
        <f>E29</f>
        <v>183.7</v>
      </c>
      <c r="F30" s="92">
        <v>323.39999999999998</v>
      </c>
    </row>
    <row r="31" spans="2:6" ht="15">
      <c r="B31" s="84" t="s">
        <v>29</v>
      </c>
      <c r="C31" s="92">
        <v>0</v>
      </c>
      <c r="D31" s="92">
        <v>0</v>
      </c>
      <c r="E31" s="92">
        <v>0</v>
      </c>
      <c r="F31" s="92">
        <v>-6.4</v>
      </c>
    </row>
    <row r="32" spans="2:6" ht="15">
      <c r="B32" s="86" t="s">
        <v>30</v>
      </c>
      <c r="C32" s="95">
        <f t="shared" ref="C32:E32" si="1">C28</f>
        <v>265.8</v>
      </c>
      <c r="D32" s="95">
        <f t="shared" si="1"/>
        <v>588.1</v>
      </c>
      <c r="E32" s="95">
        <f t="shared" si="1"/>
        <v>234.3</v>
      </c>
      <c r="F32" s="95">
        <f>F28</f>
        <v>360.2</v>
      </c>
    </row>
    <row r="33" spans="2:6" ht="15">
      <c r="B33" s="84" t="s">
        <v>28</v>
      </c>
      <c r="C33" s="92">
        <f>C32</f>
        <v>265.8</v>
      </c>
      <c r="D33" s="92">
        <f>D32</f>
        <v>588.1</v>
      </c>
      <c r="E33" s="92">
        <f>E32</f>
        <v>234.3</v>
      </c>
      <c r="F33" s="92">
        <v>366.2</v>
      </c>
    </row>
    <row r="34" spans="2:6" ht="15">
      <c r="B34" s="84" t="s">
        <v>29</v>
      </c>
      <c r="C34" s="92">
        <v>0</v>
      </c>
      <c r="D34" s="92">
        <v>0</v>
      </c>
      <c r="E34" s="92">
        <v>0</v>
      </c>
      <c r="F34" s="92">
        <v>-6</v>
      </c>
    </row>
    <row r="35" spans="2:6" ht="15">
      <c r="B35" s="78" t="s">
        <v>31</v>
      </c>
      <c r="C35" s="94">
        <v>0.51</v>
      </c>
      <c r="D35" s="94">
        <v>1.18</v>
      </c>
      <c r="E35" s="94">
        <v>0.37</v>
      </c>
      <c r="F35" s="94">
        <v>0.65</v>
      </c>
    </row>
    <row r="36" spans="2:6" ht="15">
      <c r="B36" s="78" t="s">
        <v>32</v>
      </c>
      <c r="C36" s="94">
        <f>C35</f>
        <v>0.51</v>
      </c>
      <c r="D36" s="94">
        <v>1.18</v>
      </c>
      <c r="E36" s="94">
        <f>E35</f>
        <v>0.37</v>
      </c>
      <c r="F36" s="94">
        <v>0.65</v>
      </c>
    </row>
    <row r="37" spans="2:6" ht="15">
      <c r="B37" s="64"/>
      <c r="C37" s="64"/>
      <c r="D37" s="64"/>
      <c r="E37" s="65"/>
    </row>
    <row r="38" spans="2:6" ht="15">
      <c r="B38" s="30"/>
      <c r="C38" s="30"/>
      <c r="D38" s="30"/>
    </row>
    <row r="39" spans="2:6" ht="15">
      <c r="B39" s="53"/>
      <c r="C39" s="53"/>
      <c r="D39" s="53"/>
    </row>
    <row r="40" spans="2:6" ht="15">
      <c r="B40" s="52"/>
      <c r="C40" s="52"/>
      <c r="D40" s="52"/>
    </row>
    <row r="41" spans="2:6" ht="15">
      <c r="B41" s="52"/>
      <c r="C41" s="52"/>
      <c r="D41" s="52"/>
    </row>
    <row r="42" spans="2:6" ht="15">
      <c r="B42" s="53"/>
      <c r="C42" s="53"/>
      <c r="D42" s="53"/>
    </row>
    <row r="43" spans="2:6" ht="15">
      <c r="B43" s="52"/>
      <c r="C43" s="52"/>
      <c r="D43" s="52"/>
    </row>
    <row r="44" spans="2:6" ht="15">
      <c r="B44" s="52"/>
      <c r="C44" s="52"/>
      <c r="D44" s="52"/>
    </row>
    <row r="45" spans="2:6" ht="15">
      <c r="B45" s="30"/>
      <c r="C45" s="30"/>
      <c r="D45" s="30"/>
    </row>
    <row r="46" spans="2:6" ht="15">
      <c r="B46" s="52"/>
      <c r="C46" s="52"/>
      <c r="D46" s="52"/>
    </row>
    <row r="47" spans="2:6" ht="15">
      <c r="B47" s="52"/>
      <c r="C47" s="52"/>
      <c r="D47" s="52"/>
    </row>
    <row r="48" spans="2:6" ht="15">
      <c r="B48" s="54"/>
      <c r="C48" s="54"/>
      <c r="D48" s="54"/>
    </row>
    <row r="49" spans="2:4">
      <c r="B49" s="55"/>
      <c r="C49" s="55"/>
      <c r="D49" s="55"/>
    </row>
    <row r="50" spans="2:4" ht="15">
      <c r="B50" s="51"/>
      <c r="C50" s="51"/>
      <c r="D50" s="51"/>
    </row>
    <row r="51" spans="2:4" ht="15">
      <c r="B51" s="51"/>
      <c r="C51" s="51"/>
      <c r="D51" s="5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FF-9CEB-4E0A-80A3-A0B692A9090B}">
  <sheetPr>
    <tabColor theme="9" tint="0.79998168889431442"/>
  </sheetPr>
  <dimension ref="B6:T61"/>
  <sheetViews>
    <sheetView showGridLines="0" zoomScale="84" zoomScaleNormal="70" workbookViewId="0">
      <pane xSplit="2" ySplit="9" topLeftCell="D41" activePane="bottomRight" state="frozen"/>
      <selection pane="bottomRight" activeCell="Y58" sqref="Y58"/>
      <selection pane="bottomLeft" activeCell="A10" sqref="A10"/>
      <selection pane="topRight" activeCell="C1" sqref="C1"/>
    </sheetView>
  </sheetViews>
  <sheetFormatPr defaultColWidth="8.7109375" defaultRowHeight="15"/>
  <cols>
    <col min="1" max="1" width="2.85546875" style="19" customWidth="1"/>
    <col min="2" max="2" width="45.85546875" style="19" customWidth="1"/>
    <col min="3" max="3" width="9" style="19" bestFit="1" customWidth="1"/>
    <col min="4" max="4" width="8.85546875" style="19" bestFit="1" customWidth="1"/>
    <col min="5" max="6" width="9.42578125" style="19" bestFit="1" customWidth="1"/>
    <col min="7" max="7" width="9" style="19" bestFit="1" customWidth="1"/>
    <col min="8" max="9" width="9.140625" style="19" bestFit="1" customWidth="1"/>
    <col min="10" max="10" width="10.28515625" style="19" bestFit="1" customWidth="1"/>
    <col min="11" max="12" width="8.85546875" style="19" bestFit="1" customWidth="1"/>
    <col min="13" max="13" width="10.28515625" style="19" customWidth="1"/>
    <col min="14" max="14" width="11.5703125" style="19" customWidth="1"/>
    <col min="15" max="15" width="12.42578125" style="19" customWidth="1"/>
    <col min="16" max="16" width="15.42578125" style="19" customWidth="1"/>
    <col min="17" max="17" width="17.5703125" style="19" customWidth="1"/>
    <col min="18" max="18" width="16" style="19" customWidth="1"/>
    <col min="19" max="19" width="17.42578125" style="19" customWidth="1"/>
    <col min="20" max="20" width="21.5703125" style="19" customWidth="1"/>
    <col min="21" max="16384" width="8.7109375" style="19"/>
  </cols>
  <sheetData>
    <row r="6" spans="2:20">
      <c r="C6" s="36"/>
      <c r="D6" s="36"/>
      <c r="E6" s="36"/>
      <c r="F6" s="36"/>
      <c r="G6" s="36"/>
      <c r="H6" s="36"/>
      <c r="I6" s="36"/>
    </row>
    <row r="9" spans="2:20">
      <c r="B9" s="41" t="s">
        <v>33</v>
      </c>
      <c r="C9" s="37" t="s">
        <v>34</v>
      </c>
      <c r="D9" s="37" t="s">
        <v>35</v>
      </c>
      <c r="E9" s="37" t="s">
        <v>36</v>
      </c>
      <c r="F9" s="37" t="s">
        <v>37</v>
      </c>
      <c r="G9" s="37" t="s">
        <v>38</v>
      </c>
      <c r="H9" s="37" t="s">
        <v>39</v>
      </c>
      <c r="I9" s="37" t="s">
        <v>40</v>
      </c>
      <c r="J9" s="37" t="s">
        <v>41</v>
      </c>
      <c r="K9" s="37" t="s">
        <v>42</v>
      </c>
      <c r="L9" s="37" t="s">
        <v>43</v>
      </c>
      <c r="M9" s="37" t="s">
        <v>44</v>
      </c>
      <c r="N9" s="37" t="s">
        <v>45</v>
      </c>
      <c r="O9" s="50" t="s">
        <v>3</v>
      </c>
      <c r="P9" s="50" t="s">
        <v>4</v>
      </c>
      <c r="Q9" s="50" t="s">
        <v>46</v>
      </c>
      <c r="R9" s="50" t="s">
        <v>47</v>
      </c>
      <c r="S9" s="50" t="s">
        <v>5</v>
      </c>
      <c r="T9" s="50" t="s">
        <v>6</v>
      </c>
    </row>
    <row r="10" spans="2:20">
      <c r="B10" s="42" t="s">
        <v>48</v>
      </c>
      <c r="C10" s="43">
        <v>93.8</v>
      </c>
      <c r="D10" s="43">
        <v>186</v>
      </c>
      <c r="E10" s="43">
        <v>314.5</v>
      </c>
      <c r="F10" s="43">
        <v>491.59999999999974</v>
      </c>
      <c r="G10" s="43">
        <v>68.800000000000196</v>
      </c>
      <c r="H10" s="43">
        <v>285.2999999999995</v>
      </c>
      <c r="I10" s="43">
        <v>425.7</v>
      </c>
      <c r="J10" s="15">
        <v>456.39999999999844</v>
      </c>
      <c r="K10" s="23">
        <v>115.89999999999996</v>
      </c>
      <c r="L10" s="23">
        <v>243.9</v>
      </c>
      <c r="M10" s="23">
        <v>494.29999999999882</v>
      </c>
      <c r="N10" s="23">
        <v>647.4</v>
      </c>
      <c r="O10" s="23">
        <v>254.8</v>
      </c>
      <c r="P10" s="23">
        <v>591.20000000000164</v>
      </c>
      <c r="Q10" s="23">
        <v>847.19999999999879</v>
      </c>
      <c r="R10" s="23">
        <v>1247.2999999999979</v>
      </c>
      <c r="S10" s="23">
        <v>183.6999999999997</v>
      </c>
      <c r="T10" s="20">
        <v>317</v>
      </c>
    </row>
    <row r="11" spans="2:20">
      <c r="B11" s="42" t="s">
        <v>49</v>
      </c>
      <c r="C11" s="43">
        <v>184.2</v>
      </c>
      <c r="D11" s="43">
        <v>410.90000000000003</v>
      </c>
      <c r="E11" s="43">
        <v>669.69999999999993</v>
      </c>
      <c r="F11" s="43">
        <v>1015.6</v>
      </c>
      <c r="G11" s="43">
        <v>312.39999999999998</v>
      </c>
      <c r="H11" s="43">
        <v>684</v>
      </c>
      <c r="I11" s="43">
        <v>934.39999999999986</v>
      </c>
      <c r="J11" s="15">
        <v>1443.4</v>
      </c>
      <c r="K11" s="23">
        <v>448.90000000000003</v>
      </c>
      <c r="L11" s="23">
        <v>974.5</v>
      </c>
      <c r="M11" s="15">
        <v>1393.9999999999998</v>
      </c>
      <c r="N11" s="15">
        <v>2028.4</v>
      </c>
      <c r="O11" s="15">
        <v>497.09999999999997</v>
      </c>
      <c r="P11" s="15">
        <v>1037.4000000000001</v>
      </c>
      <c r="Q11" s="15">
        <v>1607.2</v>
      </c>
      <c r="R11" s="15">
        <v>2355.4</v>
      </c>
      <c r="S11" s="15">
        <v>766.69999999999993</v>
      </c>
      <c r="T11" s="101">
        <v>1595.9</v>
      </c>
    </row>
    <row r="12" spans="2:20">
      <c r="B12" s="44" t="s">
        <v>50</v>
      </c>
      <c r="C12" s="45">
        <v>38.5</v>
      </c>
      <c r="D12" s="45">
        <v>97.7</v>
      </c>
      <c r="E12" s="45">
        <v>162.19999999999999</v>
      </c>
      <c r="F12" s="45">
        <v>221.5</v>
      </c>
      <c r="G12" s="45">
        <v>45</v>
      </c>
      <c r="H12" s="45">
        <v>100.1</v>
      </c>
      <c r="I12" s="45">
        <v>135.30000000000001</v>
      </c>
      <c r="J12" s="17">
        <v>212.3</v>
      </c>
      <c r="K12" s="19">
        <v>58.300000000000004</v>
      </c>
      <c r="L12" s="19">
        <v>138.6</v>
      </c>
      <c r="M12" s="19">
        <v>209.5</v>
      </c>
      <c r="N12" s="19">
        <v>284.60000000000002</v>
      </c>
      <c r="O12" s="19">
        <v>109.8</v>
      </c>
      <c r="P12" s="19">
        <v>184.1</v>
      </c>
      <c r="Q12" s="19">
        <v>244.4</v>
      </c>
      <c r="R12" s="19">
        <v>385.6</v>
      </c>
      <c r="S12" s="19">
        <v>60.4</v>
      </c>
      <c r="T12" s="21">
        <v>181</v>
      </c>
    </row>
    <row r="13" spans="2:20">
      <c r="B13" s="44" t="s">
        <v>51</v>
      </c>
      <c r="C13" s="45">
        <v>-21.7</v>
      </c>
      <c r="D13" s="45">
        <v>1.2</v>
      </c>
      <c r="E13" s="45">
        <v>14.1</v>
      </c>
      <c r="F13" s="45">
        <v>84.7</v>
      </c>
      <c r="G13" s="45">
        <v>55.5</v>
      </c>
      <c r="H13" s="45">
        <v>126.6</v>
      </c>
      <c r="I13" s="45">
        <v>95.9</v>
      </c>
      <c r="J13" s="17">
        <v>235.3</v>
      </c>
      <c r="K13" s="19">
        <v>96.3</v>
      </c>
      <c r="L13" s="19">
        <v>240.6</v>
      </c>
      <c r="M13" s="19">
        <v>293.39999999999998</v>
      </c>
      <c r="N13" s="19">
        <v>507.4</v>
      </c>
      <c r="O13" s="19">
        <v>66.8</v>
      </c>
      <c r="P13" s="19">
        <v>142.9</v>
      </c>
      <c r="Q13" s="19">
        <v>237.4</v>
      </c>
      <c r="R13" s="19">
        <v>345.7</v>
      </c>
      <c r="S13" s="19">
        <v>217.3</v>
      </c>
      <c r="T13" s="21">
        <v>351.1</v>
      </c>
    </row>
    <row r="14" spans="2:20" ht="30">
      <c r="B14" s="44" t="s">
        <v>52</v>
      </c>
      <c r="C14" s="45">
        <v>-0.4</v>
      </c>
      <c r="D14" s="45">
        <v>-2</v>
      </c>
      <c r="E14" s="45">
        <v>-1.3</v>
      </c>
      <c r="F14" s="45">
        <v>-2.6</v>
      </c>
      <c r="G14" s="45">
        <v>-0.1</v>
      </c>
      <c r="H14" s="45">
        <v>-0.3</v>
      </c>
      <c r="I14" s="40">
        <v>-15.4</v>
      </c>
      <c r="J14" s="17">
        <v>0.4</v>
      </c>
      <c r="K14" s="19">
        <v>0.2</v>
      </c>
      <c r="L14" s="21">
        <v>0</v>
      </c>
      <c r="M14" s="21">
        <v>0</v>
      </c>
      <c r="N14" s="21">
        <v>0.1</v>
      </c>
      <c r="O14" s="21">
        <v>0.1</v>
      </c>
      <c r="P14" s="21">
        <v>1.2</v>
      </c>
      <c r="Q14" s="21">
        <v>1.6</v>
      </c>
      <c r="R14" s="21">
        <v>2.5</v>
      </c>
      <c r="S14" s="17">
        <v>0</v>
      </c>
      <c r="T14" s="102">
        <v>-0.6</v>
      </c>
    </row>
    <row r="15" spans="2:20">
      <c r="B15" s="44" t="s">
        <v>53</v>
      </c>
      <c r="C15" s="45">
        <v>118.7</v>
      </c>
      <c r="D15" s="45">
        <v>241.9</v>
      </c>
      <c r="E15" s="45">
        <v>408.7</v>
      </c>
      <c r="F15" s="45">
        <v>609.70000000000005</v>
      </c>
      <c r="G15" s="45">
        <v>206.5</v>
      </c>
      <c r="H15" s="45">
        <v>443.70000000000005</v>
      </c>
      <c r="I15" s="45">
        <v>699.3</v>
      </c>
      <c r="J15" s="17">
        <v>972.3</v>
      </c>
      <c r="K15" s="19">
        <v>277.8</v>
      </c>
      <c r="L15" s="19">
        <v>568.1</v>
      </c>
      <c r="M15" s="19">
        <v>844.8</v>
      </c>
      <c r="N15" s="17">
        <v>1149.0999999999999</v>
      </c>
      <c r="O15" s="17">
        <v>311.2</v>
      </c>
      <c r="P15" s="17">
        <v>665.6</v>
      </c>
      <c r="Q15" s="17">
        <v>1047.4000000000001</v>
      </c>
      <c r="R15" s="17">
        <v>1490.2</v>
      </c>
      <c r="S15" s="17">
        <v>445.9</v>
      </c>
      <c r="T15" s="102">
        <v>974</v>
      </c>
    </row>
    <row r="16" spans="2:20">
      <c r="B16" s="44" t="s">
        <v>54</v>
      </c>
      <c r="C16" s="45">
        <v>1</v>
      </c>
      <c r="D16" s="45">
        <v>11.3</v>
      </c>
      <c r="E16" s="45">
        <v>13.4</v>
      </c>
      <c r="F16" s="45">
        <v>7.1</v>
      </c>
      <c r="G16" s="45">
        <v>1.2</v>
      </c>
      <c r="H16" s="45">
        <v>2.6</v>
      </c>
      <c r="I16" s="45">
        <v>3.4</v>
      </c>
      <c r="J16" s="17">
        <v>-2.1</v>
      </c>
      <c r="K16" s="19">
        <v>10.5</v>
      </c>
      <c r="L16" s="19">
        <v>10.1</v>
      </c>
      <c r="M16" s="19">
        <v>13.5</v>
      </c>
      <c r="N16" s="19">
        <v>9.6</v>
      </c>
      <c r="O16" s="19">
        <v>1.9</v>
      </c>
      <c r="P16" s="19">
        <v>9.6</v>
      </c>
      <c r="Q16" s="19">
        <v>23.6</v>
      </c>
      <c r="R16" s="19">
        <v>41.7</v>
      </c>
      <c r="S16" s="19">
        <v>8.1999999999999993</v>
      </c>
      <c r="T16" s="21">
        <v>20.5</v>
      </c>
    </row>
    <row r="17" spans="2:20">
      <c r="B17" s="44" t="s">
        <v>55</v>
      </c>
      <c r="C17" s="40">
        <v>0</v>
      </c>
      <c r="D17" s="40">
        <v>0</v>
      </c>
      <c r="E17" s="40">
        <v>0</v>
      </c>
      <c r="F17" s="40">
        <v>0</v>
      </c>
      <c r="G17" s="40">
        <v>0</v>
      </c>
      <c r="H17" s="40">
        <v>0</v>
      </c>
      <c r="I17" s="40">
        <v>0</v>
      </c>
      <c r="J17" s="17">
        <v>0</v>
      </c>
      <c r="K17" s="17">
        <v>0</v>
      </c>
      <c r="L17" s="17">
        <v>0</v>
      </c>
      <c r="M17" s="17">
        <v>0</v>
      </c>
      <c r="N17" s="17">
        <v>0</v>
      </c>
      <c r="O17" s="17">
        <v>0</v>
      </c>
      <c r="P17" s="17">
        <v>0</v>
      </c>
      <c r="Q17" s="17">
        <v>0</v>
      </c>
      <c r="R17" s="17">
        <v>0</v>
      </c>
      <c r="S17" s="17">
        <v>0</v>
      </c>
      <c r="T17" s="102"/>
    </row>
    <row r="18" spans="2:20">
      <c r="B18" s="44" t="s">
        <v>56</v>
      </c>
      <c r="C18" s="40">
        <v>0</v>
      </c>
      <c r="D18" s="40">
        <v>2.7</v>
      </c>
      <c r="E18" s="40">
        <v>2.7</v>
      </c>
      <c r="F18" s="40">
        <v>2.7</v>
      </c>
      <c r="G18" s="40">
        <v>0</v>
      </c>
      <c r="H18" s="40">
        <v>0</v>
      </c>
      <c r="I18" s="40">
        <v>0</v>
      </c>
      <c r="J18" s="17">
        <v>0</v>
      </c>
      <c r="K18" s="17">
        <v>0</v>
      </c>
      <c r="L18" s="17">
        <v>0</v>
      </c>
      <c r="M18" s="17">
        <v>0</v>
      </c>
      <c r="N18" s="17">
        <v>0</v>
      </c>
      <c r="O18" s="17">
        <v>0</v>
      </c>
      <c r="P18" s="17">
        <v>0</v>
      </c>
      <c r="Q18" s="17">
        <v>0</v>
      </c>
      <c r="R18" s="17">
        <v>0</v>
      </c>
      <c r="S18" s="17">
        <v>0</v>
      </c>
      <c r="T18" s="102"/>
    </row>
    <row r="19" spans="2:20">
      <c r="B19" s="44" t="s">
        <v>57</v>
      </c>
      <c r="C19" s="45">
        <v>48.1</v>
      </c>
      <c r="D19" s="45">
        <v>58.1</v>
      </c>
      <c r="E19" s="45">
        <v>69.900000000000006</v>
      </c>
      <c r="F19" s="45">
        <v>92.5</v>
      </c>
      <c r="G19" s="45">
        <v>4.3</v>
      </c>
      <c r="H19" s="45">
        <v>11.3</v>
      </c>
      <c r="I19" s="45">
        <v>15.9</v>
      </c>
      <c r="J19" s="17">
        <v>25.2</v>
      </c>
      <c r="K19" s="19">
        <v>5.8</v>
      </c>
      <c r="L19" s="17">
        <v>17.100000000000001</v>
      </c>
      <c r="M19" s="17">
        <v>29.6</v>
      </c>
      <c r="N19" s="17">
        <v>46.7</v>
      </c>
      <c r="O19" s="17">
        <v>11.8</v>
      </c>
      <c r="P19" s="17">
        <v>40.1</v>
      </c>
      <c r="Q19" s="17">
        <v>59.6</v>
      </c>
      <c r="R19" s="17">
        <v>104.9</v>
      </c>
      <c r="S19" s="17">
        <v>34.6</v>
      </c>
      <c r="T19" s="102">
        <v>71.3</v>
      </c>
    </row>
    <row r="20" spans="2:20" ht="30">
      <c r="B20" s="44" t="s">
        <v>58</v>
      </c>
      <c r="C20" s="45"/>
      <c r="D20" s="45"/>
      <c r="E20" s="45"/>
      <c r="F20" s="45"/>
      <c r="G20" s="45"/>
      <c r="H20" s="45"/>
      <c r="I20" s="45"/>
      <c r="J20" s="17"/>
      <c r="L20" s="17"/>
      <c r="M20" s="17"/>
      <c r="N20" s="17"/>
      <c r="O20" s="17"/>
      <c r="P20" s="17"/>
      <c r="Q20" s="17"/>
      <c r="R20" s="17">
        <v>-6.5</v>
      </c>
      <c r="S20" s="17">
        <v>0</v>
      </c>
      <c r="T20" s="102"/>
    </row>
    <row r="21" spans="2:20">
      <c r="B21" s="44" t="s">
        <v>59</v>
      </c>
      <c r="C21" s="45"/>
      <c r="D21" s="45"/>
      <c r="E21" s="45"/>
      <c r="F21" s="45"/>
      <c r="G21" s="45"/>
      <c r="H21" s="45"/>
      <c r="I21" s="45"/>
      <c r="J21" s="17"/>
      <c r="L21" s="17"/>
      <c r="M21" s="17">
        <v>3.2</v>
      </c>
      <c r="N21" s="17">
        <v>30.9</v>
      </c>
      <c r="O21" s="17">
        <v>-4.5</v>
      </c>
      <c r="P21" s="17">
        <v>-6.1</v>
      </c>
      <c r="Q21" s="17">
        <v>-6.8</v>
      </c>
      <c r="R21" s="17">
        <v>-8.6999999999999993</v>
      </c>
      <c r="S21" s="17">
        <v>0.3</v>
      </c>
      <c r="T21" s="102">
        <v>-1.4</v>
      </c>
    </row>
    <row r="22" spans="2:20">
      <c r="B22" s="42" t="s">
        <v>60</v>
      </c>
      <c r="C22" s="43">
        <v>-9.6999999999999957</v>
      </c>
      <c r="D22" s="43">
        <v>34.099999999999994</v>
      </c>
      <c r="E22" s="43">
        <v>-7.1999999999999975</v>
      </c>
      <c r="F22" s="43">
        <v>-14.199999999999994</v>
      </c>
      <c r="G22" s="43">
        <v>-26.799999999999997</v>
      </c>
      <c r="H22" s="43">
        <v>-152.4</v>
      </c>
      <c r="I22" s="43">
        <v>-111.20000000000002</v>
      </c>
      <c r="J22" s="15">
        <v>-85.900000000000034</v>
      </c>
      <c r="K22" s="23">
        <v>-32.1</v>
      </c>
      <c r="L22" s="15">
        <v>-136</v>
      </c>
      <c r="M22" s="15">
        <v>-43.099999999999994</v>
      </c>
      <c r="N22" s="15">
        <v>-43.9</v>
      </c>
      <c r="O22" s="15">
        <v>-46.300000000000011</v>
      </c>
      <c r="P22" s="15">
        <v>-67.399999999999977</v>
      </c>
      <c r="Q22" s="15">
        <v>9.1999999999999993</v>
      </c>
      <c r="R22" s="15">
        <v>-14.299999999999983</v>
      </c>
      <c r="S22" s="15">
        <v>-8.0999999999999979</v>
      </c>
      <c r="T22" s="101">
        <v>-96.6</v>
      </c>
    </row>
    <row r="23" spans="2:20">
      <c r="B23" s="44" t="s">
        <v>61</v>
      </c>
      <c r="C23" s="45">
        <v>52.2</v>
      </c>
      <c r="D23" s="45">
        <v>57.3</v>
      </c>
      <c r="E23" s="45">
        <v>60.2</v>
      </c>
      <c r="F23" s="45">
        <v>-166.2</v>
      </c>
      <c r="G23" s="45">
        <v>39.799999999999997</v>
      </c>
      <c r="H23" s="45">
        <v>-71.400000000000006</v>
      </c>
      <c r="I23" s="45">
        <v>-86.7</v>
      </c>
      <c r="J23" s="17">
        <v>-304</v>
      </c>
      <c r="K23" s="19">
        <v>-47.7</v>
      </c>
      <c r="L23" s="19">
        <v>0.7</v>
      </c>
      <c r="M23" s="19">
        <v>34</v>
      </c>
      <c r="N23" s="19">
        <v>-206.8</v>
      </c>
      <c r="O23" s="19">
        <v>-52.4</v>
      </c>
      <c r="P23" s="19">
        <v>-135.30000000000001</v>
      </c>
      <c r="Q23" s="19">
        <v>-116.5</v>
      </c>
      <c r="R23" s="19">
        <v>-123.3</v>
      </c>
      <c r="S23" s="19">
        <v>58.7</v>
      </c>
      <c r="T23" s="21">
        <v>37.299999999999997</v>
      </c>
    </row>
    <row r="24" spans="2:20">
      <c r="B24" s="44" t="s">
        <v>62</v>
      </c>
      <c r="C24" s="45">
        <v>0.6</v>
      </c>
      <c r="D24" s="45">
        <v>1.3</v>
      </c>
      <c r="E24" s="45">
        <v>-0.4</v>
      </c>
      <c r="F24" s="45">
        <v>-5.0999999999999996</v>
      </c>
      <c r="G24" s="45">
        <v>-0.7</v>
      </c>
      <c r="H24" s="45">
        <v>-1.3</v>
      </c>
      <c r="I24" s="45">
        <v>-0.5</v>
      </c>
      <c r="J24" s="17">
        <v>-3.5</v>
      </c>
      <c r="K24" s="19">
        <v>0.5</v>
      </c>
      <c r="L24" s="19">
        <v>1.5</v>
      </c>
      <c r="M24" s="21">
        <v>1</v>
      </c>
      <c r="N24" s="21">
        <v>1.4</v>
      </c>
      <c r="O24" s="21">
        <v>0.2</v>
      </c>
      <c r="P24" s="21">
        <v>0.4</v>
      </c>
      <c r="Q24" s="21">
        <v>0.9</v>
      </c>
      <c r="R24" s="21">
        <v>0.9</v>
      </c>
      <c r="S24" s="21">
        <v>1.2</v>
      </c>
      <c r="T24" s="21">
        <v>-0.9</v>
      </c>
    </row>
    <row r="25" spans="2:20">
      <c r="B25" s="44" t="s">
        <v>63</v>
      </c>
      <c r="C25" s="45">
        <v>-2</v>
      </c>
      <c r="D25" s="45">
        <v>-10.1</v>
      </c>
      <c r="E25" s="45">
        <v>-13.5</v>
      </c>
      <c r="F25" s="45">
        <v>-6.5</v>
      </c>
      <c r="G25" s="45">
        <v>-11</v>
      </c>
      <c r="H25" s="45">
        <v>-12.1</v>
      </c>
      <c r="I25" s="45">
        <v>-18.600000000000001</v>
      </c>
      <c r="J25" s="17">
        <v>-12.6</v>
      </c>
      <c r="K25" s="19">
        <v>-48.4</v>
      </c>
      <c r="L25" s="19">
        <v>-40.1</v>
      </c>
      <c r="M25" s="19">
        <v>-39.799999999999997</v>
      </c>
      <c r="N25" s="19">
        <v>-8.5</v>
      </c>
      <c r="O25" s="19">
        <v>-54.7</v>
      </c>
      <c r="P25" s="19">
        <v>-35.6</v>
      </c>
      <c r="Q25" s="21">
        <v>-46</v>
      </c>
      <c r="R25" s="21">
        <v>-45.3</v>
      </c>
      <c r="S25" s="21">
        <v>-17.600000000000001</v>
      </c>
      <c r="T25" s="21">
        <v>-52.4</v>
      </c>
    </row>
    <row r="26" spans="2:20" ht="30">
      <c r="B26" s="44" t="s">
        <v>64</v>
      </c>
      <c r="C26" s="45">
        <v>12</v>
      </c>
      <c r="D26" s="45">
        <v>42.9</v>
      </c>
      <c r="E26" s="45">
        <v>-47.6</v>
      </c>
      <c r="F26" s="45">
        <v>164.2</v>
      </c>
      <c r="G26" s="45">
        <v>-72.599999999999994</v>
      </c>
      <c r="H26" s="45">
        <v>-35.9</v>
      </c>
      <c r="I26" s="45">
        <v>-6.4</v>
      </c>
      <c r="J26" s="17">
        <v>244.1</v>
      </c>
      <c r="K26" s="19">
        <v>16.100000000000001</v>
      </c>
      <c r="L26" s="19">
        <v>-113.3</v>
      </c>
      <c r="M26" s="19">
        <v>-52.3</v>
      </c>
      <c r="N26" s="19">
        <v>124.3</v>
      </c>
      <c r="O26" s="19">
        <v>28.1</v>
      </c>
      <c r="P26" s="19">
        <v>19.3</v>
      </c>
      <c r="Q26" s="19">
        <v>113.1</v>
      </c>
      <c r="R26" s="19">
        <v>60.6</v>
      </c>
      <c r="S26" s="19">
        <v>-29.8</v>
      </c>
      <c r="T26" s="21">
        <v>-198</v>
      </c>
    </row>
    <row r="27" spans="2:20" ht="30">
      <c r="B27" s="44" t="s">
        <v>65</v>
      </c>
      <c r="C27" s="45">
        <v>-4.2</v>
      </c>
      <c r="D27" s="45">
        <v>2</v>
      </c>
      <c r="E27" s="45">
        <v>0.6</v>
      </c>
      <c r="F27" s="45">
        <v>-2.1</v>
      </c>
      <c r="G27" s="45">
        <v>24.1</v>
      </c>
      <c r="H27" s="45">
        <v>-22.3</v>
      </c>
      <c r="I27" s="45">
        <v>-4.3</v>
      </c>
      <c r="J27" s="17">
        <v>-26.3</v>
      </c>
      <c r="K27" s="19">
        <v>23.9</v>
      </c>
      <c r="L27" s="19">
        <v>-0.5</v>
      </c>
      <c r="M27" s="19">
        <v>9.3000000000000007</v>
      </c>
      <c r="N27" s="19">
        <v>32.4</v>
      </c>
      <c r="O27" s="19">
        <v>35.5</v>
      </c>
      <c r="P27" s="19">
        <v>14.4</v>
      </c>
      <c r="Q27" s="19">
        <v>24.3</v>
      </c>
      <c r="R27" s="19">
        <v>27.2</v>
      </c>
      <c r="S27" s="19">
        <v>-1.3</v>
      </c>
      <c r="T27" s="21">
        <v>88.1</v>
      </c>
    </row>
    <row r="28" spans="2:20">
      <c r="B28" s="44" t="s">
        <v>66</v>
      </c>
      <c r="C28" s="45">
        <v>-68.3</v>
      </c>
      <c r="D28" s="45">
        <v>-59.3</v>
      </c>
      <c r="E28" s="45">
        <v>-6.5</v>
      </c>
      <c r="F28" s="45">
        <v>1.5</v>
      </c>
      <c r="G28" s="45">
        <v>-6.4</v>
      </c>
      <c r="H28" s="45">
        <v>-9.4</v>
      </c>
      <c r="I28" s="45">
        <v>5.3</v>
      </c>
      <c r="J28" s="17">
        <v>16.399999999999999</v>
      </c>
      <c r="K28" s="19">
        <v>23.5</v>
      </c>
      <c r="L28" s="19">
        <v>15.7</v>
      </c>
      <c r="M28" s="19">
        <v>4.7</v>
      </c>
      <c r="N28" s="19">
        <v>13.3</v>
      </c>
      <c r="O28" s="21">
        <v>-3</v>
      </c>
      <c r="P28" s="21">
        <v>69.400000000000006</v>
      </c>
      <c r="Q28" s="21">
        <v>33.4</v>
      </c>
      <c r="R28" s="21">
        <v>65.600000000000009</v>
      </c>
      <c r="S28" s="21">
        <v>-19.3</v>
      </c>
      <c r="T28" s="21">
        <v>29.3</v>
      </c>
    </row>
    <row r="29" spans="2:20" ht="30">
      <c r="B29" s="38" t="s">
        <v>67</v>
      </c>
      <c r="C29" s="39">
        <v>268.3</v>
      </c>
      <c r="D29" s="39">
        <v>630.9</v>
      </c>
      <c r="E29" s="39">
        <v>976.99999999999989</v>
      </c>
      <c r="F29" s="39">
        <v>1492.9999999999998</v>
      </c>
      <c r="G29" s="39">
        <v>354.40000000000015</v>
      </c>
      <c r="H29" s="39">
        <v>816.89999999999952</v>
      </c>
      <c r="I29" s="39">
        <v>1248.8999999999999</v>
      </c>
      <c r="J29" s="15">
        <v>1813.8999999999985</v>
      </c>
      <c r="K29" s="23">
        <v>532.69999999999993</v>
      </c>
      <c r="L29" s="56">
        <v>1082.4000000000001</v>
      </c>
      <c r="M29" s="56">
        <v>1845.1999999999987</v>
      </c>
      <c r="N29" s="56">
        <v>2631.9</v>
      </c>
      <c r="O29" s="56">
        <v>705.59999999999991</v>
      </c>
      <c r="P29" s="56">
        <v>1561.2000000000016</v>
      </c>
      <c r="Q29" s="56">
        <v>2463.5999999999985</v>
      </c>
      <c r="R29" s="56">
        <v>3588.3999999999978</v>
      </c>
      <c r="S29" s="56">
        <v>942.29999999999961</v>
      </c>
      <c r="T29" s="20">
        <v>1816.3</v>
      </c>
    </row>
    <row r="30" spans="2:20">
      <c r="B30" s="44" t="s">
        <v>68</v>
      </c>
      <c r="C30" s="45">
        <v>-43.7</v>
      </c>
      <c r="D30" s="45">
        <v>-105.7</v>
      </c>
      <c r="E30" s="45">
        <v>-106.4</v>
      </c>
      <c r="F30" s="45">
        <v>-150</v>
      </c>
      <c r="G30" s="45">
        <v>-63.3</v>
      </c>
      <c r="H30" s="45">
        <v>-96.1</v>
      </c>
      <c r="I30" s="45">
        <v>-149.80000000000001</v>
      </c>
      <c r="J30" s="17">
        <v>-247.9</v>
      </c>
      <c r="K30" s="19">
        <v>-68.900000000000006</v>
      </c>
      <c r="L30" s="19">
        <v>-179.8</v>
      </c>
      <c r="M30" s="19">
        <v>-249.7</v>
      </c>
      <c r="N30" s="19">
        <v>-365.3</v>
      </c>
      <c r="O30" s="19">
        <v>-83.6</v>
      </c>
      <c r="P30" s="19">
        <v>-172.6</v>
      </c>
      <c r="Q30" s="19">
        <v>-250.5</v>
      </c>
      <c r="R30" s="19">
        <v>-353.5</v>
      </c>
      <c r="S30" s="19">
        <v>-135.5</v>
      </c>
      <c r="T30" s="21">
        <v>-177.9</v>
      </c>
    </row>
    <row r="31" spans="2:20">
      <c r="B31" s="44" t="s">
        <v>69</v>
      </c>
      <c r="C31" s="45">
        <v>-44.6</v>
      </c>
      <c r="D31" s="45">
        <v>-102.1</v>
      </c>
      <c r="E31" s="45">
        <v>-162.1</v>
      </c>
      <c r="F31" s="45">
        <v>-243</v>
      </c>
      <c r="G31" s="45">
        <v>-70</v>
      </c>
      <c r="H31" s="45">
        <v>-116</v>
      </c>
      <c r="I31" s="45">
        <v>-152.1</v>
      </c>
      <c r="J31" s="17">
        <v>-219.6</v>
      </c>
      <c r="K31" s="19">
        <v>-36.9</v>
      </c>
      <c r="L31" s="19">
        <v>-98.3</v>
      </c>
      <c r="M31" s="21">
        <v>-136</v>
      </c>
      <c r="N31" s="21">
        <v>-190.8</v>
      </c>
      <c r="O31" s="21">
        <v>-49.4</v>
      </c>
      <c r="P31" s="21">
        <v>-176.5</v>
      </c>
      <c r="Q31" s="21">
        <v>-216.3</v>
      </c>
      <c r="R31" s="21">
        <v>-277.8</v>
      </c>
      <c r="S31" s="21">
        <v>-248.8</v>
      </c>
      <c r="T31" s="21">
        <v>-319.7</v>
      </c>
    </row>
    <row r="32" spans="2:20" ht="30">
      <c r="B32" s="38" t="s">
        <v>70</v>
      </c>
      <c r="C32" s="39">
        <v>180.00000000000003</v>
      </c>
      <c r="D32" s="39">
        <v>423.09999999999991</v>
      </c>
      <c r="E32" s="39">
        <v>708.49999999999989</v>
      </c>
      <c r="F32" s="39">
        <v>1099.9999999999998</v>
      </c>
      <c r="G32" s="39">
        <v>221.10000000000014</v>
      </c>
      <c r="H32" s="39">
        <v>604.7999999999995</v>
      </c>
      <c r="I32" s="39">
        <v>946.99999999999989</v>
      </c>
      <c r="J32" s="15">
        <v>1346.3999999999985</v>
      </c>
      <c r="K32" s="23">
        <v>426.9</v>
      </c>
      <c r="L32" s="23">
        <v>804.3</v>
      </c>
      <c r="M32" s="15">
        <v>1459.4999999999986</v>
      </c>
      <c r="N32" s="15">
        <v>2075.8000000000002</v>
      </c>
      <c r="O32" s="15">
        <v>572.59999999999991</v>
      </c>
      <c r="P32" s="15">
        <v>1212.1000000000017</v>
      </c>
      <c r="Q32" s="15">
        <v>1996.799999999999</v>
      </c>
      <c r="R32" s="15">
        <v>2957.0999999999976</v>
      </c>
      <c r="S32" s="15">
        <v>557.99999999999955</v>
      </c>
      <c r="T32" s="101">
        <v>1318.7</v>
      </c>
    </row>
    <row r="33" spans="2:20">
      <c r="B33" s="44" t="s">
        <v>71</v>
      </c>
      <c r="C33" s="45">
        <v>-143.19999999999999</v>
      </c>
      <c r="D33" s="45">
        <v>-295.2</v>
      </c>
      <c r="E33" s="45">
        <v>-551</v>
      </c>
      <c r="F33" s="45">
        <v>-849.6</v>
      </c>
      <c r="G33" s="45">
        <v>-279.10000000000002</v>
      </c>
      <c r="H33" s="45">
        <v>-524.9</v>
      </c>
      <c r="I33" s="45">
        <v>-751.6</v>
      </c>
      <c r="J33" s="17">
        <v>-987.1</v>
      </c>
      <c r="K33" s="21">
        <v>-194</v>
      </c>
      <c r="L33" s="19">
        <v>-399.1</v>
      </c>
      <c r="M33" s="19">
        <v>-597.5</v>
      </c>
      <c r="N33" s="19">
        <v>-881.4</v>
      </c>
      <c r="O33" s="21">
        <v>-208</v>
      </c>
      <c r="P33" s="21">
        <v>-486</v>
      </c>
      <c r="Q33" s="21">
        <v>-818.8</v>
      </c>
      <c r="R33" s="21">
        <v>-1173.8000000000002</v>
      </c>
      <c r="S33" s="21">
        <v>-289.39999999999998</v>
      </c>
      <c r="T33" s="21">
        <v>-661.2</v>
      </c>
    </row>
    <row r="34" spans="2:20">
      <c r="B34" s="44" t="s">
        <v>72</v>
      </c>
      <c r="C34" s="45">
        <v>-15.4</v>
      </c>
      <c r="D34" s="45">
        <v>-33.799999999999997</v>
      </c>
      <c r="E34" s="45">
        <v>-62.8</v>
      </c>
      <c r="F34" s="45">
        <v>-86</v>
      </c>
      <c r="G34" s="45">
        <v>-28.9</v>
      </c>
      <c r="H34" s="45">
        <v>-56.9</v>
      </c>
      <c r="I34" s="45">
        <v>-93</v>
      </c>
      <c r="J34" s="17">
        <v>-128.6</v>
      </c>
      <c r="K34" s="19">
        <v>-28.6</v>
      </c>
      <c r="L34" s="21">
        <v>-68</v>
      </c>
      <c r="M34" s="21">
        <v>-109</v>
      </c>
      <c r="N34" s="21">
        <v>-138.19999999999999</v>
      </c>
      <c r="O34" s="21">
        <v>-37.799999999999997</v>
      </c>
      <c r="P34" s="21">
        <v>-101.8</v>
      </c>
      <c r="Q34" s="21">
        <v>-167.5</v>
      </c>
      <c r="R34" s="21">
        <v>-226</v>
      </c>
      <c r="S34" s="21">
        <v>-51.2</v>
      </c>
      <c r="T34" s="21">
        <v>-150.4</v>
      </c>
    </row>
    <row r="35" spans="2:20">
      <c r="B35" s="44" t="s">
        <v>73</v>
      </c>
      <c r="C35" s="45"/>
      <c r="D35" s="45"/>
      <c r="E35" s="45"/>
      <c r="F35" s="45"/>
      <c r="G35" s="45"/>
      <c r="H35" s="45"/>
      <c r="I35" s="45"/>
      <c r="J35" s="17"/>
      <c r="L35" s="21"/>
      <c r="M35" s="21"/>
      <c r="N35" s="21"/>
      <c r="O35" s="21">
        <v>4.5</v>
      </c>
      <c r="P35" s="21">
        <v>10.1</v>
      </c>
      <c r="Q35" s="21">
        <v>15.6</v>
      </c>
      <c r="R35" s="21">
        <v>21.2</v>
      </c>
      <c r="S35" s="21">
        <v>78.099999999999994</v>
      </c>
      <c r="T35" s="21">
        <v>82.1</v>
      </c>
    </row>
    <row r="36" spans="2:20">
      <c r="B36" s="44" t="s">
        <v>74</v>
      </c>
      <c r="C36" s="40">
        <v>0</v>
      </c>
      <c r="D36" s="40">
        <v>0</v>
      </c>
      <c r="E36" s="40">
        <v>0</v>
      </c>
      <c r="F36" s="40">
        <v>0</v>
      </c>
      <c r="G36" s="40">
        <v>0</v>
      </c>
      <c r="H36" s="40">
        <v>0</v>
      </c>
      <c r="I36" s="40">
        <v>0</v>
      </c>
      <c r="J36" s="17">
        <v>0</v>
      </c>
      <c r="K36" s="17">
        <v>0</v>
      </c>
      <c r="L36" s="17">
        <v>0</v>
      </c>
      <c r="M36" s="17">
        <v>0</v>
      </c>
      <c r="N36" s="17">
        <v>0</v>
      </c>
      <c r="O36" s="17">
        <v>0</v>
      </c>
      <c r="P36" s="17">
        <v>0</v>
      </c>
      <c r="Q36" s="17"/>
      <c r="R36" s="17">
        <v>0</v>
      </c>
      <c r="S36" s="17">
        <v>0</v>
      </c>
      <c r="T36" s="102"/>
    </row>
    <row r="37" spans="2:20" ht="30">
      <c r="B37" s="44" t="s">
        <v>75</v>
      </c>
      <c r="C37" s="40">
        <v>0</v>
      </c>
      <c r="D37" s="40">
        <v>0</v>
      </c>
      <c r="E37" s="40">
        <v>0</v>
      </c>
      <c r="F37" s="40">
        <v>0</v>
      </c>
      <c r="G37" s="40">
        <v>0</v>
      </c>
      <c r="H37" s="40">
        <v>0</v>
      </c>
      <c r="I37" s="40">
        <v>0</v>
      </c>
      <c r="J37" s="17">
        <v>0</v>
      </c>
      <c r="K37" s="17">
        <v>0</v>
      </c>
      <c r="L37" s="17">
        <v>0</v>
      </c>
      <c r="M37" s="17">
        <v>0</v>
      </c>
      <c r="N37" s="17">
        <v>0</v>
      </c>
      <c r="O37" s="17">
        <v>0</v>
      </c>
      <c r="P37" s="17">
        <v>0</v>
      </c>
      <c r="Q37" s="17"/>
      <c r="R37" s="17">
        <v>0</v>
      </c>
      <c r="S37" s="17">
        <v>0</v>
      </c>
      <c r="T37" s="102"/>
    </row>
    <row r="38" spans="2:20">
      <c r="B38" s="44" t="s">
        <v>76</v>
      </c>
      <c r="C38" s="40">
        <v>0</v>
      </c>
      <c r="D38" s="40">
        <v>0</v>
      </c>
      <c r="E38" s="40">
        <v>0</v>
      </c>
      <c r="F38" s="40">
        <v>0</v>
      </c>
      <c r="G38" s="40">
        <v>0</v>
      </c>
      <c r="H38" s="40">
        <v>0</v>
      </c>
      <c r="I38" s="40">
        <v>0</v>
      </c>
      <c r="J38" s="17">
        <v>0</v>
      </c>
      <c r="K38" s="17">
        <v>0</v>
      </c>
      <c r="L38" s="17">
        <v>0</v>
      </c>
      <c r="M38" s="17">
        <v>0</v>
      </c>
      <c r="N38" s="17">
        <v>0</v>
      </c>
      <c r="O38" s="17">
        <v>0</v>
      </c>
      <c r="P38" s="17">
        <v>0</v>
      </c>
      <c r="Q38" s="17"/>
      <c r="R38" s="17">
        <v>0</v>
      </c>
      <c r="S38" s="17">
        <v>0</v>
      </c>
      <c r="T38" s="102"/>
    </row>
    <row r="39" spans="2:20">
      <c r="B39" s="46" t="s">
        <v>77</v>
      </c>
      <c r="C39" s="45">
        <v>0</v>
      </c>
      <c r="D39" s="45">
        <v>0</v>
      </c>
      <c r="E39" s="45">
        <v>-2260.6999999999998</v>
      </c>
      <c r="F39" s="45">
        <v>-2260.6999999999998</v>
      </c>
      <c r="G39" s="45">
        <v>0</v>
      </c>
      <c r="H39" s="45">
        <v>0</v>
      </c>
      <c r="I39" s="45">
        <v>0</v>
      </c>
      <c r="J39" s="17">
        <v>0</v>
      </c>
      <c r="K39" s="17">
        <v>0</v>
      </c>
      <c r="L39" s="17">
        <v>0</v>
      </c>
      <c r="M39" s="17">
        <v>0</v>
      </c>
      <c r="N39" s="17">
        <v>0</v>
      </c>
      <c r="O39" s="17">
        <v>0</v>
      </c>
      <c r="P39" s="17">
        <v>0</v>
      </c>
      <c r="Q39" s="17"/>
      <c r="R39" s="17">
        <v>0</v>
      </c>
    </row>
    <row r="40" spans="2:20">
      <c r="B40" s="46" t="s">
        <v>78</v>
      </c>
      <c r="C40" s="45"/>
      <c r="D40" s="45"/>
      <c r="E40" s="45"/>
      <c r="F40" s="45"/>
      <c r="G40" s="45"/>
      <c r="H40" s="45"/>
      <c r="I40" s="45"/>
      <c r="J40" s="17"/>
      <c r="K40" s="17"/>
      <c r="L40" s="17"/>
      <c r="M40" s="17"/>
      <c r="N40" s="17"/>
      <c r="O40" s="17"/>
      <c r="P40" s="17"/>
      <c r="Q40" s="17"/>
      <c r="R40" s="17">
        <v>-225.5</v>
      </c>
      <c r="S40" s="17">
        <v>-19.899999999999999</v>
      </c>
      <c r="T40" s="102">
        <v>-14.1</v>
      </c>
    </row>
    <row r="41" spans="2:20">
      <c r="B41" s="44" t="s">
        <v>79</v>
      </c>
      <c r="C41" s="45"/>
      <c r="D41" s="45"/>
      <c r="E41" s="45"/>
      <c r="F41" s="45"/>
      <c r="G41" s="45"/>
      <c r="H41" s="45"/>
      <c r="I41" s="45"/>
      <c r="J41" s="17"/>
      <c r="K41" s="17"/>
      <c r="L41" s="17"/>
      <c r="M41" s="17">
        <v>-255.2</v>
      </c>
      <c r="N41" s="17">
        <v>-255.2</v>
      </c>
      <c r="O41" s="17">
        <v>0</v>
      </c>
      <c r="P41" s="17">
        <v>0</v>
      </c>
      <c r="Q41" s="17">
        <v>0</v>
      </c>
      <c r="R41" s="17">
        <v>0</v>
      </c>
      <c r="S41" s="17">
        <v>0</v>
      </c>
      <c r="T41" s="102"/>
    </row>
    <row r="42" spans="2:20">
      <c r="B42" s="44" t="s">
        <v>80</v>
      </c>
      <c r="C42" s="45">
        <v>0</v>
      </c>
      <c r="D42" s="45">
        <v>0</v>
      </c>
      <c r="E42" s="17">
        <v>0</v>
      </c>
      <c r="F42" s="17">
        <v>0</v>
      </c>
      <c r="G42" s="17">
        <v>0</v>
      </c>
      <c r="H42" s="45">
        <v>0</v>
      </c>
      <c r="I42" s="45">
        <v>0</v>
      </c>
      <c r="J42" s="17">
        <v>0</v>
      </c>
      <c r="K42" s="17">
        <v>0</v>
      </c>
      <c r="L42" s="17">
        <v>0</v>
      </c>
      <c r="M42" s="17">
        <v>0</v>
      </c>
      <c r="N42" s="17">
        <v>0</v>
      </c>
      <c r="O42" s="17">
        <v>0</v>
      </c>
      <c r="P42" s="17">
        <v>0</v>
      </c>
      <c r="Q42" s="17">
        <v>-129.80000000000001</v>
      </c>
      <c r="R42" s="17">
        <v>-127.6</v>
      </c>
      <c r="S42" s="21">
        <f>-378.4-S40</f>
        <v>-358.5</v>
      </c>
      <c r="T42" s="21">
        <v>-394</v>
      </c>
    </row>
    <row r="43" spans="2:20">
      <c r="B43" s="38" t="s">
        <v>81</v>
      </c>
      <c r="C43" s="39">
        <v>-158.6</v>
      </c>
      <c r="D43" s="39">
        <v>-329</v>
      </c>
      <c r="E43" s="39">
        <v>-2874.5</v>
      </c>
      <c r="F43" s="39">
        <v>-3196.2999999999997</v>
      </c>
      <c r="G43" s="39">
        <v>-308</v>
      </c>
      <c r="H43" s="39">
        <v>-581.79999999999995</v>
      </c>
      <c r="I43" s="39">
        <v>-844.6</v>
      </c>
      <c r="J43" s="15">
        <v>-1115.7</v>
      </c>
      <c r="K43" s="23">
        <v>-222.6</v>
      </c>
      <c r="L43" s="23">
        <v>-467.1</v>
      </c>
      <c r="M43" s="23">
        <v>-961.7</v>
      </c>
      <c r="N43" s="39">
        <v>-1274.8</v>
      </c>
      <c r="O43" s="39">
        <v>-241.3</v>
      </c>
      <c r="P43" s="39">
        <v>-577.69999999999993</v>
      </c>
      <c r="Q43" s="39">
        <v>-1100.5</v>
      </c>
      <c r="R43" s="39">
        <v>-1731.7</v>
      </c>
      <c r="S43" s="39">
        <v>-640.9</v>
      </c>
      <c r="T43" s="103">
        <v>-1137.5999999999999</v>
      </c>
    </row>
    <row r="44" spans="2:20">
      <c r="B44" s="44" t="s">
        <v>82</v>
      </c>
      <c r="C44" s="45"/>
      <c r="D44" s="45"/>
      <c r="E44" s="45"/>
      <c r="F44" s="45"/>
      <c r="G44" s="45"/>
      <c r="H44" s="45"/>
      <c r="I44" s="45"/>
      <c r="J44" s="17"/>
      <c r="L44" s="17"/>
      <c r="M44" s="17"/>
      <c r="N44" s="17"/>
      <c r="O44" s="17"/>
      <c r="P44" s="17"/>
      <c r="Q44" s="17"/>
      <c r="R44" s="17"/>
      <c r="S44" s="17">
        <v>0</v>
      </c>
      <c r="T44" s="102"/>
    </row>
    <row r="45" spans="2:20">
      <c r="B45" s="44" t="s">
        <v>83</v>
      </c>
      <c r="C45" s="45">
        <v>2066.6</v>
      </c>
      <c r="D45" s="45">
        <v>2639.8</v>
      </c>
      <c r="E45" s="45">
        <v>1949.9</v>
      </c>
      <c r="F45" s="45">
        <v>1949.8</v>
      </c>
      <c r="G45" s="45">
        <v>14.6</v>
      </c>
      <c r="H45" s="45">
        <v>62.5</v>
      </c>
      <c r="I45" s="45">
        <v>154.5</v>
      </c>
      <c r="J45" s="17">
        <v>235.7</v>
      </c>
      <c r="K45" s="19">
        <v>70.099999999999994</v>
      </c>
      <c r="L45" s="17">
        <v>45.8</v>
      </c>
      <c r="M45" s="17">
        <v>93.5</v>
      </c>
      <c r="N45" s="17">
        <v>0</v>
      </c>
      <c r="O45" s="17">
        <v>0.2</v>
      </c>
      <c r="P45" s="17">
        <v>39.4</v>
      </c>
      <c r="Q45" s="17">
        <v>39.4</v>
      </c>
      <c r="R45" s="17">
        <v>163.1</v>
      </c>
      <c r="S45" s="17">
        <v>2445.9</v>
      </c>
      <c r="T45" s="102">
        <v>3105.8</v>
      </c>
    </row>
    <row r="46" spans="2:20" ht="30">
      <c r="B46" s="44" t="s">
        <v>84</v>
      </c>
      <c r="C46" s="57">
        <v>-644.79999999999995</v>
      </c>
      <c r="D46" s="57">
        <v>-649.5</v>
      </c>
      <c r="E46" s="57">
        <v>-654.20000000000005</v>
      </c>
      <c r="F46" s="57">
        <v>-658.9</v>
      </c>
      <c r="G46" s="57">
        <v>-4.9000000000000004</v>
      </c>
      <c r="H46" s="57">
        <v>-9.9</v>
      </c>
      <c r="I46" s="57">
        <v>-14.7</v>
      </c>
      <c r="J46" s="17">
        <v>-19.5</v>
      </c>
      <c r="K46" s="19">
        <v>-34.200000000000003</v>
      </c>
      <c r="L46" s="17">
        <v>-8.8000000000000007</v>
      </c>
      <c r="M46" s="17">
        <v>-13.1</v>
      </c>
      <c r="N46" s="17">
        <v>-24.3</v>
      </c>
      <c r="O46" s="17">
        <v>-4.4000000000000004</v>
      </c>
      <c r="P46" s="17">
        <v>-6.8</v>
      </c>
      <c r="Q46" s="21">
        <v>-8.1999999999999993</v>
      </c>
      <c r="R46" s="21">
        <v>-9.6</v>
      </c>
      <c r="S46" s="17">
        <v>-2373</v>
      </c>
      <c r="T46" s="102">
        <v>-2517.6</v>
      </c>
    </row>
    <row r="47" spans="2:20" ht="30">
      <c r="B47" s="44" t="s">
        <v>85</v>
      </c>
      <c r="C47" s="57">
        <v>0</v>
      </c>
      <c r="D47" s="57">
        <v>2215.1999999999998</v>
      </c>
      <c r="E47" s="57">
        <v>2715.2</v>
      </c>
      <c r="F47" s="57">
        <v>2715.2</v>
      </c>
      <c r="G47" s="57">
        <v>0</v>
      </c>
      <c r="H47" s="57">
        <v>0</v>
      </c>
      <c r="I47" s="57">
        <v>0</v>
      </c>
      <c r="J47" s="17">
        <v>0</v>
      </c>
      <c r="K47" s="17">
        <v>0</v>
      </c>
      <c r="L47" s="17">
        <v>0</v>
      </c>
      <c r="M47" s="17">
        <v>0</v>
      </c>
      <c r="N47" s="17">
        <v>0</v>
      </c>
      <c r="O47" s="17">
        <v>0</v>
      </c>
      <c r="P47" s="17">
        <v>0</v>
      </c>
      <c r="Q47" s="21"/>
      <c r="R47" s="21"/>
      <c r="S47" s="57">
        <v>0</v>
      </c>
      <c r="T47" s="104"/>
    </row>
    <row r="48" spans="2:20">
      <c r="B48" s="44" t="s">
        <v>86</v>
      </c>
      <c r="C48" s="57">
        <v>0</v>
      </c>
      <c r="D48" s="57">
        <v>0</v>
      </c>
      <c r="E48" s="57">
        <v>0</v>
      </c>
      <c r="F48" s="57">
        <v>0</v>
      </c>
      <c r="G48" s="57">
        <v>0</v>
      </c>
      <c r="H48" s="57">
        <v>0</v>
      </c>
      <c r="I48" s="57">
        <v>0</v>
      </c>
      <c r="J48" s="17">
        <v>0</v>
      </c>
      <c r="K48" s="17">
        <v>0</v>
      </c>
      <c r="L48" s="17">
        <v>0</v>
      </c>
      <c r="M48" s="17">
        <v>0</v>
      </c>
      <c r="N48" s="17">
        <v>0</v>
      </c>
      <c r="O48" s="17">
        <v>0</v>
      </c>
      <c r="P48" s="17">
        <v>0</v>
      </c>
      <c r="Q48" s="21"/>
      <c r="R48" s="21"/>
      <c r="S48" s="57">
        <v>0</v>
      </c>
      <c r="T48" s="104"/>
    </row>
    <row r="49" spans="2:20">
      <c r="B49" s="44" t="s">
        <v>87</v>
      </c>
      <c r="C49" s="21">
        <v>-62.3</v>
      </c>
      <c r="D49" s="21">
        <v>-124.6</v>
      </c>
      <c r="E49" s="21">
        <v>-206.5</v>
      </c>
      <c r="F49" s="21">
        <v>-302</v>
      </c>
      <c r="G49" s="21">
        <v>-98.2</v>
      </c>
      <c r="H49" s="21">
        <v>-227.8</v>
      </c>
      <c r="I49" s="21">
        <v>-347.6</v>
      </c>
      <c r="J49" s="21">
        <v>-490</v>
      </c>
      <c r="K49" s="21">
        <v>-155.9</v>
      </c>
      <c r="L49" s="21">
        <v>-306.7</v>
      </c>
      <c r="M49" s="21">
        <v>-481.5</v>
      </c>
      <c r="N49" s="21">
        <v>-657.1</v>
      </c>
      <c r="O49" s="21">
        <v>-197.2</v>
      </c>
      <c r="P49" s="21">
        <v>-429.6</v>
      </c>
      <c r="Q49" s="21">
        <v>-682.1</v>
      </c>
      <c r="R49" s="21">
        <v>-976.3</v>
      </c>
      <c r="S49" s="21">
        <v>-289.5</v>
      </c>
      <c r="T49" s="21">
        <v>-630.79999999999995</v>
      </c>
    </row>
    <row r="50" spans="2:20">
      <c r="B50" s="44" t="s">
        <v>88</v>
      </c>
      <c r="C50" s="57">
        <v>0</v>
      </c>
      <c r="D50" s="57">
        <v>0</v>
      </c>
      <c r="E50" s="57">
        <v>0</v>
      </c>
      <c r="F50" s="57">
        <v>0</v>
      </c>
      <c r="G50" s="57">
        <v>0</v>
      </c>
      <c r="H50" s="57">
        <v>0</v>
      </c>
      <c r="I50" s="57">
        <v>0</v>
      </c>
      <c r="J50" s="57">
        <v>0</v>
      </c>
      <c r="K50" s="57">
        <v>0</v>
      </c>
      <c r="L50" s="57">
        <v>0</v>
      </c>
      <c r="M50" s="57">
        <v>0</v>
      </c>
      <c r="N50" s="57">
        <v>0</v>
      </c>
      <c r="O50" s="57">
        <v>0</v>
      </c>
      <c r="P50" s="57">
        <v>0</v>
      </c>
      <c r="Q50" s="57">
        <v>0</v>
      </c>
      <c r="R50" s="57">
        <v>0</v>
      </c>
      <c r="S50" s="57">
        <v>0</v>
      </c>
      <c r="T50" s="104"/>
    </row>
    <row r="51" spans="2:20" ht="30">
      <c r="B51" s="44" t="s">
        <v>89</v>
      </c>
      <c r="C51" s="57">
        <v>0</v>
      </c>
      <c r="D51" s="57">
        <v>0</v>
      </c>
      <c r="E51" s="57">
        <v>0</v>
      </c>
      <c r="F51" s="57">
        <v>0</v>
      </c>
      <c r="G51" s="57">
        <v>0</v>
      </c>
      <c r="H51" s="57">
        <v>0</v>
      </c>
      <c r="I51" s="57">
        <v>0</v>
      </c>
      <c r="J51" s="57">
        <v>0</v>
      </c>
      <c r="K51" s="57">
        <v>0</v>
      </c>
      <c r="L51" s="57">
        <v>0</v>
      </c>
      <c r="M51" s="57">
        <v>0</v>
      </c>
      <c r="N51" s="57">
        <v>0</v>
      </c>
      <c r="O51" s="57">
        <v>0</v>
      </c>
      <c r="P51" s="57">
        <v>0</v>
      </c>
      <c r="Q51" s="57">
        <v>0</v>
      </c>
      <c r="R51" s="57">
        <v>0</v>
      </c>
      <c r="S51" s="57">
        <v>0</v>
      </c>
      <c r="T51" s="104"/>
    </row>
    <row r="52" spans="2:20">
      <c r="B52" s="44" t="s">
        <v>90</v>
      </c>
      <c r="C52" s="57">
        <v>-1238.0999999999999</v>
      </c>
      <c r="D52" s="57">
        <v>-1238.0999999999999</v>
      </c>
      <c r="E52" s="57">
        <v>-1238.0999999999999</v>
      </c>
      <c r="F52" s="57">
        <v>-1238.0999999999999</v>
      </c>
      <c r="G52" s="57">
        <v>0</v>
      </c>
      <c r="H52" s="57">
        <v>0</v>
      </c>
      <c r="I52" s="57">
        <v>0</v>
      </c>
      <c r="J52" s="57">
        <v>0</v>
      </c>
      <c r="K52" s="57">
        <v>0</v>
      </c>
      <c r="L52" s="57">
        <v>0</v>
      </c>
      <c r="M52" s="57">
        <v>0</v>
      </c>
      <c r="N52" s="57">
        <v>0</v>
      </c>
      <c r="O52" s="57">
        <v>0</v>
      </c>
      <c r="P52" s="57">
        <v>0</v>
      </c>
      <c r="Q52" s="57">
        <v>0</v>
      </c>
      <c r="R52" s="57">
        <v>0</v>
      </c>
      <c r="S52" s="57">
        <v>0</v>
      </c>
      <c r="T52" s="104"/>
    </row>
    <row r="53" spans="2:20">
      <c r="B53" s="44" t="s">
        <v>91</v>
      </c>
      <c r="C53" s="57">
        <v>0</v>
      </c>
      <c r="D53" s="57">
        <v>-18.7</v>
      </c>
      <c r="E53" s="57">
        <v>-18.7</v>
      </c>
      <c r="F53" s="57">
        <v>-18.7</v>
      </c>
      <c r="G53" s="57">
        <v>0</v>
      </c>
      <c r="H53" s="57">
        <v>0</v>
      </c>
      <c r="I53" s="57">
        <v>0</v>
      </c>
      <c r="J53" s="57">
        <v>0</v>
      </c>
      <c r="K53" s="57">
        <v>0</v>
      </c>
      <c r="L53" s="57">
        <v>0</v>
      </c>
      <c r="M53" s="57">
        <v>0</v>
      </c>
      <c r="N53" s="57">
        <v>0</v>
      </c>
      <c r="O53" s="57">
        <v>0</v>
      </c>
      <c r="P53" s="57">
        <v>0</v>
      </c>
      <c r="Q53" s="57">
        <v>0</v>
      </c>
      <c r="R53" s="57">
        <v>0</v>
      </c>
      <c r="S53" s="57">
        <v>0</v>
      </c>
      <c r="T53" s="104"/>
    </row>
    <row r="54" spans="2:20">
      <c r="B54" s="44" t="s">
        <v>92</v>
      </c>
      <c r="C54" s="57">
        <v>0</v>
      </c>
      <c r="D54" s="57">
        <v>0</v>
      </c>
      <c r="E54" s="57">
        <v>0</v>
      </c>
      <c r="F54" s="57">
        <v>0</v>
      </c>
      <c r="G54" s="57">
        <v>0</v>
      </c>
      <c r="H54" s="57">
        <v>0</v>
      </c>
      <c r="I54" s="57">
        <v>0</v>
      </c>
      <c r="J54" s="57">
        <v>0</v>
      </c>
      <c r="K54" s="57">
        <v>0</v>
      </c>
      <c r="L54" s="57">
        <v>0</v>
      </c>
      <c r="M54" s="57">
        <v>0</v>
      </c>
      <c r="N54" s="57">
        <v>0</v>
      </c>
      <c r="O54" s="57">
        <v>0</v>
      </c>
      <c r="P54" s="57">
        <v>0</v>
      </c>
      <c r="Q54" s="57">
        <v>0</v>
      </c>
      <c r="R54" s="57">
        <v>0</v>
      </c>
      <c r="S54" s="57">
        <v>0</v>
      </c>
      <c r="T54" s="104"/>
    </row>
    <row r="55" spans="2:20">
      <c r="B55" s="44" t="s">
        <v>93</v>
      </c>
      <c r="C55" s="57">
        <v>0</v>
      </c>
      <c r="D55" s="57">
        <v>0</v>
      </c>
      <c r="E55" s="57">
        <v>0</v>
      </c>
      <c r="F55" s="57">
        <v>0</v>
      </c>
      <c r="G55" s="57">
        <v>0</v>
      </c>
      <c r="H55" s="57">
        <v>0</v>
      </c>
      <c r="I55" s="57">
        <v>0</v>
      </c>
      <c r="J55" s="57">
        <v>0</v>
      </c>
      <c r="K55" s="57">
        <v>0</v>
      </c>
      <c r="L55" s="57">
        <v>0</v>
      </c>
      <c r="M55" s="57">
        <v>0</v>
      </c>
      <c r="N55" s="57">
        <v>0</v>
      </c>
      <c r="O55" s="57">
        <v>0</v>
      </c>
      <c r="P55" s="57">
        <v>0</v>
      </c>
      <c r="Q55" s="57">
        <v>0</v>
      </c>
      <c r="R55" s="57">
        <v>0</v>
      </c>
      <c r="S55" s="57">
        <v>0</v>
      </c>
      <c r="T55" s="104"/>
    </row>
    <row r="56" spans="2:20">
      <c r="B56" s="44" t="s">
        <v>94</v>
      </c>
      <c r="C56" s="57">
        <v>0</v>
      </c>
      <c r="D56" s="57">
        <v>0</v>
      </c>
      <c r="E56" s="57">
        <v>0</v>
      </c>
      <c r="F56" s="57">
        <v>0</v>
      </c>
      <c r="G56" s="57">
        <v>0</v>
      </c>
      <c r="H56" s="57">
        <v>-12.1</v>
      </c>
      <c r="I56" s="57">
        <v>-12.1</v>
      </c>
      <c r="J56" s="17">
        <v>-12.1</v>
      </c>
      <c r="K56" s="57">
        <v>0</v>
      </c>
      <c r="L56" s="57">
        <v>0</v>
      </c>
      <c r="M56" s="57">
        <v>0</v>
      </c>
      <c r="N56" s="57">
        <v>0</v>
      </c>
      <c r="O56" s="57">
        <v>0</v>
      </c>
      <c r="P56" s="21">
        <v>-31.5</v>
      </c>
      <c r="Q56" s="21">
        <v>-31.5</v>
      </c>
      <c r="R56" s="21">
        <v>-196</v>
      </c>
      <c r="S56" s="57">
        <v>0</v>
      </c>
      <c r="T56" s="104">
        <v>-23.6</v>
      </c>
    </row>
    <row r="57" spans="2:20" ht="30">
      <c r="B57" s="42" t="s">
        <v>95</v>
      </c>
      <c r="C57" s="39">
        <v>121.40000000000009</v>
      </c>
      <c r="D57" s="39">
        <v>2824.1000000000004</v>
      </c>
      <c r="E57" s="39">
        <v>2547.6</v>
      </c>
      <c r="F57" s="39">
        <v>2447.3000000000002</v>
      </c>
      <c r="G57" s="39">
        <v>-88.5</v>
      </c>
      <c r="H57" s="39">
        <v>-187.3</v>
      </c>
      <c r="I57" s="39">
        <v>-219.9</v>
      </c>
      <c r="J57" s="15">
        <v>-285.89999999999998</v>
      </c>
      <c r="K57" s="20">
        <v>-120.00000000000001</v>
      </c>
      <c r="L57" s="23">
        <v>-269.7</v>
      </c>
      <c r="M57" s="23">
        <v>-401.1</v>
      </c>
      <c r="N57" s="23">
        <v>-681.4</v>
      </c>
      <c r="O57" s="23">
        <v>-201.39999999999998</v>
      </c>
      <c r="P57" s="23">
        <v>-428.5</v>
      </c>
      <c r="Q57" s="23">
        <v>-682.4</v>
      </c>
      <c r="R57" s="23">
        <v>-1018.8</v>
      </c>
      <c r="S57" s="23">
        <v>-216.59999999999991</v>
      </c>
      <c r="T57" s="20">
        <v>-66.2</v>
      </c>
    </row>
    <row r="58" spans="2:20" s="23" customFormat="1" ht="30">
      <c r="B58" s="42" t="s">
        <v>96</v>
      </c>
      <c r="C58" s="43">
        <v>142.80000000000013</v>
      </c>
      <c r="D58" s="43">
        <v>2918.2000000000003</v>
      </c>
      <c r="E58" s="43">
        <v>381.59999999999991</v>
      </c>
      <c r="F58" s="43">
        <v>351</v>
      </c>
      <c r="G58" s="43">
        <v>-175.39999999999986</v>
      </c>
      <c r="H58" s="43">
        <v>-164.30000000000047</v>
      </c>
      <c r="I58" s="43">
        <v>-117.50000000000014</v>
      </c>
      <c r="J58" s="15">
        <v>-55.20000000000158</v>
      </c>
      <c r="K58" s="23">
        <v>84.299999999999969</v>
      </c>
      <c r="L58" s="23">
        <v>67.5</v>
      </c>
      <c r="M58" s="23">
        <v>96.699999999998568</v>
      </c>
      <c r="N58" s="23">
        <v>119.6</v>
      </c>
      <c r="O58" s="23">
        <v>129.89999999999992</v>
      </c>
      <c r="P58" s="23">
        <v>205.9000000000018</v>
      </c>
      <c r="Q58" s="23">
        <v>213.89999999999907</v>
      </c>
      <c r="R58" s="23">
        <v>206.59999999999764</v>
      </c>
      <c r="S58" s="23">
        <v>-299.50000000000034</v>
      </c>
      <c r="T58" s="20">
        <v>114.9</v>
      </c>
    </row>
    <row r="59" spans="2:20" ht="30">
      <c r="B59" s="44" t="s">
        <v>97</v>
      </c>
      <c r="C59" s="45">
        <v>144.19999999999999</v>
      </c>
      <c r="D59" s="45">
        <v>144.19999999999999</v>
      </c>
      <c r="E59" s="45">
        <v>144.19999999999999</v>
      </c>
      <c r="F59" s="45">
        <v>144.19999999999999</v>
      </c>
      <c r="G59" s="45">
        <v>493.2</v>
      </c>
      <c r="H59" s="45">
        <v>493.2</v>
      </c>
      <c r="I59" s="45">
        <v>493.2</v>
      </c>
      <c r="J59" s="17">
        <v>493.2</v>
      </c>
      <c r="K59" s="19">
        <v>435.79999999999842</v>
      </c>
      <c r="L59" s="19">
        <v>435.8</v>
      </c>
      <c r="M59" s="19">
        <v>435.79999999999842</v>
      </c>
      <c r="N59" s="19">
        <v>435.8</v>
      </c>
      <c r="O59" s="19">
        <v>565.20000000000005</v>
      </c>
      <c r="P59" s="19">
        <v>565.19999999999823</v>
      </c>
      <c r="Q59" s="19">
        <v>565.19999999999823</v>
      </c>
      <c r="R59" s="19">
        <v>565.19999999999823</v>
      </c>
      <c r="S59" s="19">
        <v>772.3</v>
      </c>
      <c r="T59" s="21">
        <v>772.3</v>
      </c>
    </row>
    <row r="60" spans="2:20" ht="30">
      <c r="B60" s="44" t="s">
        <v>98</v>
      </c>
      <c r="C60" s="45">
        <v>-0.2</v>
      </c>
      <c r="D60" s="45">
        <v>-0.9</v>
      </c>
      <c r="E60" s="45">
        <v>-0.8</v>
      </c>
      <c r="F60" s="45">
        <v>-2</v>
      </c>
      <c r="G60" s="45">
        <v>-0.3</v>
      </c>
      <c r="H60" s="45">
        <v>-0.3</v>
      </c>
      <c r="I60" s="45">
        <v>0</v>
      </c>
      <c r="J60" s="17">
        <v>-2.2000000000000002</v>
      </c>
      <c r="K60" s="19">
        <v>-0.4</v>
      </c>
      <c r="L60" s="19">
        <v>0.7</v>
      </c>
      <c r="M60" s="21">
        <v>-1</v>
      </c>
      <c r="N60" s="21">
        <v>9.8000000000000007</v>
      </c>
      <c r="O60" s="21">
        <v>2.7</v>
      </c>
      <c r="P60" s="21">
        <v>1.2</v>
      </c>
      <c r="Q60" s="21">
        <v>2.6</v>
      </c>
      <c r="R60" s="21">
        <v>0.5</v>
      </c>
      <c r="S60" s="21">
        <v>-0.3</v>
      </c>
      <c r="T60" s="21">
        <v>-1.8</v>
      </c>
    </row>
    <row r="61" spans="2:20" ht="30">
      <c r="B61" s="42" t="s">
        <v>99</v>
      </c>
      <c r="C61" s="39">
        <v>286.80000000000013</v>
      </c>
      <c r="D61" s="39">
        <v>3061.4</v>
      </c>
      <c r="E61" s="39">
        <v>525</v>
      </c>
      <c r="F61" s="39">
        <v>493.2</v>
      </c>
      <c r="G61" s="39">
        <v>317.50000000000011</v>
      </c>
      <c r="H61" s="39">
        <v>328.59999999999951</v>
      </c>
      <c r="I61" s="39">
        <v>375.69999999999982</v>
      </c>
      <c r="J61" s="15">
        <v>435.79999999999842</v>
      </c>
      <c r="K61" s="23">
        <v>519.69999999999845</v>
      </c>
      <c r="L61" s="20">
        <v>504</v>
      </c>
      <c r="M61" s="20">
        <v>531.49999999999704</v>
      </c>
      <c r="N61" s="20">
        <v>565.20000000000005</v>
      </c>
      <c r="O61" s="20">
        <v>697.75999999999817</v>
      </c>
      <c r="P61" s="20">
        <v>772.30000000000007</v>
      </c>
      <c r="Q61" s="20">
        <v>781.69999999999732</v>
      </c>
      <c r="R61" s="20">
        <v>772.29999999999586</v>
      </c>
      <c r="S61" s="20">
        <v>472.4999999999996</v>
      </c>
      <c r="T61" s="20">
        <v>885.4</v>
      </c>
    </row>
  </sheetData>
  <phoneticPr fontId="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0E31-C90F-43CA-B0FB-84BBA794C772}">
  <sheetPr>
    <tabColor theme="9" tint="0.79998168889431442"/>
  </sheetPr>
  <dimension ref="B9:E63"/>
  <sheetViews>
    <sheetView showGridLines="0" zoomScale="83" zoomScaleNormal="90" workbookViewId="0">
      <pane xSplit="2" ySplit="9" topLeftCell="C10" activePane="bottomRight" state="frozen"/>
      <selection pane="bottomRight" activeCell="C34" sqref="C34"/>
      <selection pane="bottomLeft" activeCell="A10" sqref="A10"/>
      <selection pane="topRight" activeCell="C1" sqref="C1"/>
    </sheetView>
  </sheetViews>
  <sheetFormatPr defaultColWidth="27.7109375" defaultRowHeight="15"/>
  <cols>
    <col min="1" max="1" width="2.7109375" style="19" customWidth="1"/>
    <col min="2" max="2" width="65.42578125" style="19" customWidth="1"/>
    <col min="3" max="16384" width="27.7109375" style="19"/>
  </cols>
  <sheetData>
    <row r="9" spans="2:5">
      <c r="B9" s="49" t="s">
        <v>100</v>
      </c>
      <c r="C9" s="66">
        <v>45657</v>
      </c>
      <c r="D9" s="66">
        <v>45747</v>
      </c>
      <c r="E9" s="66" t="s">
        <v>101</v>
      </c>
    </row>
    <row r="10" spans="2:5">
      <c r="B10" s="67" t="s">
        <v>102</v>
      </c>
      <c r="C10" s="68">
        <v>9978</v>
      </c>
      <c r="D10" s="97">
        <v>10371.700000000001</v>
      </c>
      <c r="E10" s="97">
        <v>12020.9</v>
      </c>
    </row>
    <row r="11" spans="2:5">
      <c r="B11" s="69" t="s">
        <v>103</v>
      </c>
      <c r="C11" s="70">
        <v>1519.7</v>
      </c>
      <c r="D11" s="96">
        <v>1486.8</v>
      </c>
      <c r="E11" s="96">
        <v>1974.4</v>
      </c>
    </row>
    <row r="12" spans="2:5">
      <c r="B12" s="69" t="s">
        <v>104</v>
      </c>
      <c r="C12" s="70">
        <v>1413.6</v>
      </c>
      <c r="D12" s="96">
        <v>1413.6</v>
      </c>
      <c r="E12" s="96">
        <v>1696</v>
      </c>
    </row>
    <row r="13" spans="2:5">
      <c r="B13" s="69" t="s">
        <v>105</v>
      </c>
      <c r="C13" s="70">
        <v>3959.5</v>
      </c>
      <c r="D13" s="96">
        <v>4033.9</v>
      </c>
      <c r="E13" s="96">
        <v>4369.1000000000004</v>
      </c>
    </row>
    <row r="14" spans="2:5">
      <c r="B14" s="69" t="s">
        <v>106</v>
      </c>
      <c r="C14" s="70">
        <v>2579.4</v>
      </c>
      <c r="D14" s="96">
        <v>2556.3000000000002</v>
      </c>
      <c r="E14" s="96">
        <v>3511.9</v>
      </c>
    </row>
    <row r="15" spans="2:5">
      <c r="B15" s="69" t="s">
        <v>107</v>
      </c>
      <c r="C15" s="71">
        <v>128.69999999999999</v>
      </c>
      <c r="D15" s="96">
        <v>484</v>
      </c>
      <c r="E15" s="96" t="s">
        <v>108</v>
      </c>
    </row>
    <row r="16" spans="2:5">
      <c r="B16" s="69" t="s">
        <v>109</v>
      </c>
      <c r="C16" s="71">
        <v>94.2</v>
      </c>
      <c r="D16" s="96">
        <v>86.8</v>
      </c>
      <c r="E16" s="96">
        <v>90.8</v>
      </c>
    </row>
    <row r="17" spans="2:5">
      <c r="B17" s="69" t="s">
        <v>61</v>
      </c>
      <c r="C17" s="71">
        <v>44.1</v>
      </c>
      <c r="D17" s="96">
        <v>39.799999999999997</v>
      </c>
      <c r="E17" s="96">
        <v>44.2</v>
      </c>
    </row>
    <row r="18" spans="2:5">
      <c r="B18" s="69" t="s">
        <v>110</v>
      </c>
      <c r="C18" s="71">
        <v>191.1</v>
      </c>
      <c r="D18" s="96">
        <v>193.1</v>
      </c>
      <c r="E18" s="96">
        <v>204.8</v>
      </c>
    </row>
    <row r="19" spans="2:5">
      <c r="B19" s="69" t="s">
        <v>111</v>
      </c>
      <c r="C19" s="71">
        <v>47.7</v>
      </c>
      <c r="D19" s="96">
        <v>77.400000000000006</v>
      </c>
      <c r="E19" s="96">
        <v>129.69999999999999</v>
      </c>
    </row>
    <row r="20" spans="2:5">
      <c r="B20" s="67" t="s">
        <v>112</v>
      </c>
      <c r="C20" s="68">
        <v>2914.8</v>
      </c>
      <c r="D20" s="97">
        <v>2492.6999999999998</v>
      </c>
      <c r="E20" s="97">
        <v>3291.1</v>
      </c>
    </row>
    <row r="21" spans="2:5">
      <c r="B21" s="69" t="s">
        <v>113</v>
      </c>
      <c r="C21" s="71">
        <v>12</v>
      </c>
      <c r="D21" s="96">
        <v>10.8</v>
      </c>
      <c r="E21" s="96">
        <v>17.899999999999999</v>
      </c>
    </row>
    <row r="22" spans="2:5">
      <c r="B22" s="69" t="s">
        <v>114</v>
      </c>
      <c r="C22" s="71">
        <v>76.400000000000006</v>
      </c>
      <c r="D22" s="96">
        <v>0.1</v>
      </c>
      <c r="E22" s="96" t="s">
        <v>21</v>
      </c>
    </row>
    <row r="23" spans="2:5">
      <c r="B23" s="69" t="s">
        <v>61</v>
      </c>
      <c r="C23" s="70">
        <v>1955.7</v>
      </c>
      <c r="D23" s="96">
        <v>1928.1</v>
      </c>
      <c r="E23" s="96">
        <v>2233.3000000000002</v>
      </c>
    </row>
    <row r="24" spans="2:5">
      <c r="B24" s="69" t="s">
        <v>115</v>
      </c>
      <c r="C24" s="71">
        <v>5.3</v>
      </c>
      <c r="D24" s="96">
        <v>0.2</v>
      </c>
      <c r="E24" s="96">
        <v>0.8</v>
      </c>
    </row>
    <row r="25" spans="2:5">
      <c r="B25" s="69" t="s">
        <v>63</v>
      </c>
      <c r="C25" s="71">
        <v>93.1</v>
      </c>
      <c r="D25" s="96">
        <v>81</v>
      </c>
      <c r="E25" s="96">
        <v>153.69999999999999</v>
      </c>
    </row>
    <row r="26" spans="2:5">
      <c r="B26" s="69" t="s">
        <v>116</v>
      </c>
      <c r="C26" s="71">
        <v>772.3</v>
      </c>
      <c r="D26" s="96">
        <v>472.5</v>
      </c>
      <c r="E26" s="96">
        <v>885.4</v>
      </c>
    </row>
    <row r="27" spans="2:5">
      <c r="B27" s="72" t="s">
        <v>117</v>
      </c>
      <c r="C27" s="73">
        <v>12892.8</v>
      </c>
      <c r="D27" s="98">
        <v>12864.4</v>
      </c>
      <c r="E27" s="98">
        <v>15312</v>
      </c>
    </row>
    <row r="28" spans="2:5">
      <c r="B28" s="67" t="s">
        <v>118</v>
      </c>
      <c r="C28" s="68">
        <v>2456</v>
      </c>
      <c r="D28" s="97">
        <v>2724.9</v>
      </c>
      <c r="E28" s="97">
        <v>2869.9</v>
      </c>
    </row>
    <row r="29" spans="2:5">
      <c r="B29" s="69" t="s">
        <v>119</v>
      </c>
      <c r="C29" s="71">
        <v>22.7</v>
      </c>
      <c r="D29" s="96">
        <v>22.7</v>
      </c>
      <c r="E29" s="96">
        <v>22.7</v>
      </c>
    </row>
    <row r="30" spans="2:5">
      <c r="B30" s="69" t="s">
        <v>120</v>
      </c>
      <c r="C30" s="70">
        <v>35122.400000000001</v>
      </c>
      <c r="D30" s="96">
        <v>35122.400000000001</v>
      </c>
      <c r="E30" s="96">
        <v>35122.400000000001</v>
      </c>
    </row>
    <row r="31" spans="2:5">
      <c r="B31" s="69" t="s">
        <v>121</v>
      </c>
      <c r="C31" s="70">
        <v>2798.3</v>
      </c>
      <c r="D31" s="96">
        <v>2981.9</v>
      </c>
      <c r="E31" s="96">
        <v>3047.5</v>
      </c>
    </row>
    <row r="32" spans="2:5">
      <c r="B32" s="69" t="s">
        <v>122</v>
      </c>
      <c r="C32" s="70">
        <v>-35487.4</v>
      </c>
      <c r="D32" s="96">
        <v>-35402.1</v>
      </c>
      <c r="E32" s="96">
        <v>-35322.699999999997</v>
      </c>
    </row>
    <row r="33" spans="2:5">
      <c r="B33" s="67" t="s">
        <v>123</v>
      </c>
      <c r="C33" s="68"/>
      <c r="D33" s="97"/>
      <c r="E33" s="97">
        <v>18.600000000000001</v>
      </c>
    </row>
    <row r="34" spans="2:5">
      <c r="B34" s="69" t="s">
        <v>123</v>
      </c>
      <c r="C34" s="70"/>
      <c r="D34" s="96"/>
      <c r="E34" s="96">
        <v>18.600000000000001</v>
      </c>
    </row>
    <row r="35" spans="2:5">
      <c r="B35" s="67" t="s">
        <v>124</v>
      </c>
      <c r="C35" s="68">
        <v>2456</v>
      </c>
      <c r="D35" s="97">
        <v>2724.9</v>
      </c>
      <c r="E35" s="97">
        <v>2888.5</v>
      </c>
    </row>
    <row r="36" spans="2:5">
      <c r="B36" s="69" t="s">
        <v>125</v>
      </c>
      <c r="C36" s="70">
        <v>4739.8999999999996</v>
      </c>
      <c r="D36" s="96">
        <v>3993.1</v>
      </c>
      <c r="E36" s="96">
        <v>4017.9</v>
      </c>
    </row>
    <row r="37" spans="2:5">
      <c r="B37" s="69" t="s">
        <v>126</v>
      </c>
      <c r="C37" s="71">
        <v>11.9</v>
      </c>
      <c r="D37" s="96">
        <v>9.5</v>
      </c>
      <c r="E37" s="96">
        <v>12</v>
      </c>
    </row>
    <row r="38" spans="2:5">
      <c r="B38" s="69" t="s">
        <v>127</v>
      </c>
      <c r="C38" s="71"/>
      <c r="D38" s="96"/>
      <c r="E38" s="96">
        <v>83.3</v>
      </c>
    </row>
    <row r="39" spans="2:5">
      <c r="B39" s="69" t="s">
        <v>128</v>
      </c>
      <c r="C39" s="71">
        <v>1</v>
      </c>
      <c r="D39" s="96">
        <v>1</v>
      </c>
      <c r="E39" s="96">
        <v>1</v>
      </c>
    </row>
    <row r="40" spans="2:5">
      <c r="B40" s="69" t="s">
        <v>129</v>
      </c>
      <c r="C40" s="71">
        <v>403.2</v>
      </c>
      <c r="D40" s="96">
        <v>400.8</v>
      </c>
      <c r="E40" s="96">
        <v>530.5</v>
      </c>
    </row>
    <row r="41" spans="2:5">
      <c r="B41" s="69" t="s">
        <v>130</v>
      </c>
      <c r="C41" s="70">
        <v>1720.6</v>
      </c>
      <c r="D41" s="96">
        <v>1713.6</v>
      </c>
      <c r="E41" s="96">
        <v>2355.6</v>
      </c>
    </row>
    <row r="42" spans="2:5">
      <c r="B42" s="67" t="s">
        <v>131</v>
      </c>
      <c r="C42" s="68">
        <v>6876.6</v>
      </c>
      <c r="D42" s="97">
        <v>6118</v>
      </c>
      <c r="E42" s="97">
        <v>7000.3</v>
      </c>
    </row>
    <row r="43" spans="2:5">
      <c r="B43" s="69" t="s">
        <v>132</v>
      </c>
      <c r="C43" s="70">
        <v>1671.9</v>
      </c>
      <c r="D43" s="96">
        <v>1629.4</v>
      </c>
      <c r="E43" s="96">
        <v>1957.4</v>
      </c>
    </row>
    <row r="44" spans="2:5">
      <c r="B44" s="69" t="s">
        <v>133</v>
      </c>
      <c r="C44" s="71">
        <v>320.89999999999998</v>
      </c>
      <c r="D44" s="96">
        <v>1071.7</v>
      </c>
      <c r="E44" s="96">
        <v>1796</v>
      </c>
    </row>
    <row r="45" spans="2:5">
      <c r="B45" s="74" t="s">
        <v>134</v>
      </c>
      <c r="C45" s="75">
        <v>159.30000000000001</v>
      </c>
      <c r="D45" s="99">
        <v>160.1</v>
      </c>
      <c r="E45" s="99">
        <v>159.9</v>
      </c>
    </row>
    <row r="46" spans="2:5">
      <c r="B46" s="74" t="s">
        <v>135</v>
      </c>
      <c r="C46" s="75">
        <v>7.5</v>
      </c>
      <c r="D46" s="99">
        <v>7.7</v>
      </c>
      <c r="E46" s="99">
        <v>96.6</v>
      </c>
    </row>
    <row r="47" spans="2:5">
      <c r="B47" s="69" t="s">
        <v>136</v>
      </c>
      <c r="C47" s="71">
        <v>210.1</v>
      </c>
      <c r="D47" s="96">
        <v>12.4</v>
      </c>
      <c r="E47" s="96">
        <v>37.200000000000003</v>
      </c>
    </row>
    <row r="48" spans="2:5">
      <c r="B48" s="69" t="s">
        <v>137</v>
      </c>
      <c r="C48" s="71">
        <v>974.8</v>
      </c>
      <c r="D48" s="96">
        <v>943.8</v>
      </c>
      <c r="E48" s="96">
        <v>1108</v>
      </c>
    </row>
    <row r="49" spans="2:5">
      <c r="B49" s="69" t="s">
        <v>138</v>
      </c>
      <c r="C49" s="71">
        <v>0</v>
      </c>
      <c r="D49" s="96"/>
      <c r="E49" s="96">
        <v>23</v>
      </c>
    </row>
    <row r="50" spans="2:5">
      <c r="B50" s="69" t="s">
        <v>66</v>
      </c>
      <c r="C50" s="71">
        <v>215.7</v>
      </c>
      <c r="D50" s="96">
        <v>196.4</v>
      </c>
      <c r="E50" s="96">
        <v>245.1</v>
      </c>
    </row>
    <row r="51" spans="2:5">
      <c r="B51" s="67" t="s">
        <v>139</v>
      </c>
      <c r="C51" s="68">
        <v>3560.2</v>
      </c>
      <c r="D51" s="97">
        <v>4021.5</v>
      </c>
      <c r="E51" s="97">
        <v>5423.2</v>
      </c>
    </row>
    <row r="52" spans="2:5">
      <c r="B52" s="67" t="s">
        <v>140</v>
      </c>
      <c r="C52" s="68">
        <v>10436.799999999999</v>
      </c>
      <c r="D52" s="97">
        <v>10139.5</v>
      </c>
      <c r="E52" s="97">
        <v>12423.5</v>
      </c>
    </row>
    <row r="53" spans="2:5">
      <c r="B53" s="76" t="s">
        <v>141</v>
      </c>
      <c r="C53" s="77">
        <v>12892.8</v>
      </c>
      <c r="D53" s="100">
        <v>12864.4</v>
      </c>
      <c r="E53" s="100">
        <v>15312</v>
      </c>
    </row>
    <row r="54" spans="2:5">
      <c r="B54" s="62"/>
      <c r="C54" s="63"/>
      <c r="D54" s="17"/>
    </row>
    <row r="55" spans="2:5">
      <c r="B55" s="62"/>
      <c r="C55" s="63"/>
      <c r="D55" s="17"/>
    </row>
    <row r="56" spans="2:5">
      <c r="B56" s="62"/>
      <c r="C56" s="63"/>
      <c r="D56" s="17"/>
    </row>
    <row r="57" spans="2:5">
      <c r="B57" s="62"/>
      <c r="C57" s="63"/>
      <c r="D57" s="17"/>
    </row>
    <row r="58" spans="2:5">
      <c r="B58" s="62"/>
      <c r="C58" s="63"/>
      <c r="D58" s="17"/>
    </row>
    <row r="59" spans="2:5">
      <c r="B59" s="62"/>
      <c r="C59" s="63"/>
      <c r="D59" s="17"/>
    </row>
    <row r="60" spans="2:5">
      <c r="B60" s="62"/>
      <c r="C60" s="63"/>
      <c r="D60" s="17"/>
    </row>
    <row r="61" spans="2:5">
      <c r="B61" s="62"/>
      <c r="C61" s="63"/>
      <c r="D61" s="17"/>
    </row>
    <row r="62" spans="2:5">
      <c r="B62" s="60"/>
      <c r="C62" s="61"/>
      <c r="D62" s="15"/>
    </row>
    <row r="63" spans="2:5">
      <c r="B63" s="60"/>
      <c r="C63" s="61"/>
      <c r="D63" s="1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7C57D-9D3B-4C26-976F-04DEACB0579B}">
  <sheetPr>
    <tabColor theme="9" tint="0.79998168889431442"/>
  </sheetPr>
  <dimension ref="B7:O36"/>
  <sheetViews>
    <sheetView showGridLines="0" zoomScale="83" zoomScaleNormal="80" workbookViewId="0">
      <pane xSplit="2" ySplit="9" topLeftCell="C10" activePane="bottomRight" state="frozen"/>
      <selection pane="bottomRight" activeCell="R16" sqref="R16"/>
      <selection pane="bottomLeft" activeCell="A10" sqref="A10"/>
      <selection pane="topRight" activeCell="C1" sqref="C1"/>
    </sheetView>
  </sheetViews>
  <sheetFormatPr defaultColWidth="8.7109375" defaultRowHeight="15"/>
  <cols>
    <col min="1" max="1" width="2.85546875" style="19" customWidth="1"/>
    <col min="2" max="2" width="39.140625" style="19" bestFit="1" customWidth="1"/>
    <col min="3" max="8" width="11.7109375" style="19" customWidth="1"/>
    <col min="9" max="9" width="14.85546875" style="19" customWidth="1"/>
    <col min="10" max="10" width="12.5703125" style="19" customWidth="1"/>
    <col min="11" max="11" width="14.140625" style="19" customWidth="1"/>
    <col min="12" max="13" width="16.28515625" style="19" customWidth="1"/>
    <col min="14" max="14" width="14.85546875" style="19" customWidth="1"/>
    <col min="15" max="15" width="17.85546875" style="19" customWidth="1"/>
    <col min="16" max="16384" width="8.7109375" style="19"/>
  </cols>
  <sheetData>
    <row r="7" spans="2:15">
      <c r="L7" s="58"/>
      <c r="M7" s="58"/>
      <c r="N7" s="58"/>
      <c r="O7" s="58"/>
    </row>
    <row r="9" spans="2:15" ht="30">
      <c r="B9" s="27" t="s">
        <v>142</v>
      </c>
      <c r="C9" s="28" t="s">
        <v>143</v>
      </c>
      <c r="D9" s="28" t="s">
        <v>144</v>
      </c>
      <c r="E9" s="28" t="s">
        <v>145</v>
      </c>
      <c r="F9" s="28" t="s">
        <v>146</v>
      </c>
      <c r="G9" s="28" t="s">
        <v>147</v>
      </c>
      <c r="H9" s="28" t="s">
        <v>148</v>
      </c>
      <c r="J9" s="29" t="s">
        <v>3</v>
      </c>
      <c r="K9" s="29" t="s">
        <v>4</v>
      </c>
      <c r="L9" s="29" t="s">
        <v>46</v>
      </c>
      <c r="M9" s="29" t="s">
        <v>47</v>
      </c>
      <c r="N9" s="29" t="s">
        <v>5</v>
      </c>
      <c r="O9" s="29" t="s">
        <v>6</v>
      </c>
    </row>
    <row r="10" spans="2:15" s="23" customFormat="1">
      <c r="B10" s="30" t="s">
        <v>149</v>
      </c>
      <c r="C10" s="16">
        <v>2425.6999999999998</v>
      </c>
      <c r="D10" s="16">
        <v>2623</v>
      </c>
      <c r="E10" s="16">
        <v>2535.1999999999998</v>
      </c>
      <c r="F10" s="16">
        <v>3361.3</v>
      </c>
      <c r="G10" s="16">
        <v>2951.9</v>
      </c>
      <c r="H10" s="16">
        <v>3533.4</v>
      </c>
      <c r="I10" s="31"/>
      <c r="J10" s="16">
        <v>2425.6999999999998</v>
      </c>
      <c r="K10" s="16">
        <v>5048.7</v>
      </c>
      <c r="L10" s="16">
        <v>7583.9000000000005</v>
      </c>
      <c r="M10" s="16">
        <v>10945.2</v>
      </c>
      <c r="N10" s="16">
        <v>2951.9</v>
      </c>
      <c r="O10" s="16">
        <v>6485.3</v>
      </c>
    </row>
    <row r="11" spans="2:15">
      <c r="B11" s="32" t="s">
        <v>150</v>
      </c>
      <c r="C11" s="18">
        <v>1483.1</v>
      </c>
      <c r="D11" s="18">
        <v>1578.9</v>
      </c>
      <c r="E11" s="18">
        <v>1546.6</v>
      </c>
      <c r="F11" s="18">
        <v>1865.1</v>
      </c>
      <c r="G11" s="18">
        <v>1652.1</v>
      </c>
      <c r="H11" s="18">
        <v>1694</v>
      </c>
      <c r="I11" s="33"/>
      <c r="J11" s="18">
        <v>1483.1</v>
      </c>
      <c r="K11" s="18">
        <f>SUM(C11:D11)</f>
        <v>3062</v>
      </c>
      <c r="L11" s="18">
        <f>SUM(C11:E11)</f>
        <v>4608.6000000000004</v>
      </c>
      <c r="M11" s="18">
        <f>SUM(C11:F11)</f>
        <v>6473.7000000000007</v>
      </c>
      <c r="N11" s="18">
        <v>1652.1</v>
      </c>
      <c r="O11" s="18">
        <v>3346.1</v>
      </c>
    </row>
    <row r="12" spans="2:15">
      <c r="B12" s="32" t="s">
        <v>151</v>
      </c>
      <c r="C12" s="18">
        <v>767.3</v>
      </c>
      <c r="D12" s="18">
        <v>807.4</v>
      </c>
      <c r="E12" s="18">
        <v>734.8</v>
      </c>
      <c r="F12" s="18">
        <v>1002.1</v>
      </c>
      <c r="G12" s="18">
        <v>870.7</v>
      </c>
      <c r="H12" s="18">
        <v>885.2</v>
      </c>
      <c r="J12" s="18">
        <v>767.3</v>
      </c>
      <c r="K12" s="18">
        <f t="shared" ref="K12:K13" si="0">SUM(C12:D12)</f>
        <v>1574.6999999999998</v>
      </c>
      <c r="L12" s="18">
        <f>SUM(C12:E12)</f>
        <v>2309.5</v>
      </c>
      <c r="M12" s="18">
        <f>SUM(C12:F12)</f>
        <v>3311.6</v>
      </c>
      <c r="N12" s="18">
        <v>870.7</v>
      </c>
      <c r="O12" s="18">
        <v>1755.9</v>
      </c>
    </row>
    <row r="13" spans="2:15">
      <c r="B13" s="32" t="s">
        <v>152</v>
      </c>
      <c r="C13" s="18">
        <v>175.3</v>
      </c>
      <c r="D13" s="18">
        <v>236.7</v>
      </c>
      <c r="E13" s="18">
        <v>253.8</v>
      </c>
      <c r="F13" s="18">
        <v>494.1</v>
      </c>
      <c r="G13" s="18">
        <v>429.1</v>
      </c>
      <c r="H13" s="18">
        <v>954.2</v>
      </c>
      <c r="J13" s="18">
        <v>175.3</v>
      </c>
      <c r="K13" s="18">
        <f t="shared" si="0"/>
        <v>412</v>
      </c>
      <c r="L13" s="18">
        <f>SUM(C13:E13)</f>
        <v>665.8</v>
      </c>
      <c r="M13" s="18">
        <f>SUM(C13:F13)</f>
        <v>1159.9000000000001</v>
      </c>
      <c r="N13" s="18">
        <v>429.1</v>
      </c>
      <c r="O13" s="18">
        <v>1383.3</v>
      </c>
    </row>
    <row r="14" spans="2:15" s="23" customFormat="1">
      <c r="B14" s="30" t="s">
        <v>153</v>
      </c>
      <c r="C14" s="16">
        <v>760.09999999999991</v>
      </c>
      <c r="D14" s="16">
        <v>887.3</v>
      </c>
      <c r="E14" s="16">
        <v>852.7</v>
      </c>
      <c r="F14" s="16">
        <v>1148.3</v>
      </c>
      <c r="G14" s="16">
        <v>940.2</v>
      </c>
      <c r="H14" s="16">
        <v>999.5</v>
      </c>
      <c r="I14" s="31"/>
      <c r="J14" s="16">
        <v>760.09999999999991</v>
      </c>
      <c r="K14" s="16">
        <v>1647.4000000000005</v>
      </c>
      <c r="L14" s="16">
        <v>2500.1</v>
      </c>
      <c r="M14" s="16">
        <v>3648.4000000000005</v>
      </c>
      <c r="N14" s="16">
        <v>940.2</v>
      </c>
      <c r="O14" s="16">
        <v>1939.7</v>
      </c>
    </row>
    <row r="15" spans="2:15">
      <c r="B15" s="32" t="s">
        <v>150</v>
      </c>
      <c r="C15" s="18">
        <v>685.5</v>
      </c>
      <c r="D15" s="18">
        <v>742.7</v>
      </c>
      <c r="E15" s="18">
        <v>723.4</v>
      </c>
      <c r="F15" s="18">
        <v>892</v>
      </c>
      <c r="G15" s="18">
        <v>791.1</v>
      </c>
      <c r="H15" s="18">
        <v>834.4</v>
      </c>
      <c r="I15" s="33"/>
      <c r="J15" s="18">
        <v>685.5</v>
      </c>
      <c r="K15" s="18">
        <f t="shared" ref="K15:K18" si="1">SUM(C15:D15)</f>
        <v>1428.2</v>
      </c>
      <c r="L15" s="18">
        <f>SUM(C15:E15)</f>
        <v>2151.6</v>
      </c>
      <c r="M15" s="18">
        <f>SUM(C15:F15)</f>
        <v>3043.6</v>
      </c>
      <c r="N15" s="18">
        <v>791.1</v>
      </c>
      <c r="O15" s="18">
        <v>1625.5</v>
      </c>
    </row>
    <row r="16" spans="2:15">
      <c r="B16" s="32" t="s">
        <v>151</v>
      </c>
      <c r="C16" s="18">
        <v>76.400000000000006</v>
      </c>
      <c r="D16" s="18">
        <v>135.6</v>
      </c>
      <c r="E16" s="18">
        <v>107.9</v>
      </c>
      <c r="F16" s="18">
        <v>173.7</v>
      </c>
      <c r="G16" s="18">
        <v>117.4</v>
      </c>
      <c r="H16" s="18">
        <v>144.80000000000001</v>
      </c>
      <c r="J16" s="18">
        <v>76.400000000000006</v>
      </c>
      <c r="K16" s="18">
        <f t="shared" si="1"/>
        <v>212</v>
      </c>
      <c r="L16" s="18">
        <f>SUM(C16:E16)</f>
        <v>319.89999999999998</v>
      </c>
      <c r="M16" s="18">
        <f>SUM(C16:F16)</f>
        <v>493.59999999999997</v>
      </c>
      <c r="N16" s="18">
        <v>117.4</v>
      </c>
      <c r="O16" s="18">
        <v>262.2</v>
      </c>
    </row>
    <row r="17" spans="2:15">
      <c r="B17" s="32" t="s">
        <v>152</v>
      </c>
      <c r="C17" s="18">
        <v>21</v>
      </c>
      <c r="D17" s="18">
        <v>33.6</v>
      </c>
      <c r="E17" s="18">
        <v>41.5</v>
      </c>
      <c r="F17" s="18">
        <v>100.1</v>
      </c>
      <c r="G17" s="18">
        <v>61.7</v>
      </c>
      <c r="H17" s="18">
        <v>48.4</v>
      </c>
      <c r="J17" s="18">
        <v>21</v>
      </c>
      <c r="K17" s="18">
        <f t="shared" si="1"/>
        <v>54.6</v>
      </c>
      <c r="L17" s="18">
        <f>SUM(C17:E17)</f>
        <v>96.1</v>
      </c>
      <c r="M17" s="18">
        <f>SUM(C17:F17)</f>
        <v>196.2</v>
      </c>
      <c r="N17" s="18">
        <v>61.7</v>
      </c>
      <c r="O17" s="18">
        <v>110.1</v>
      </c>
    </row>
    <row r="18" spans="2:15">
      <c r="B18" s="32" t="s">
        <v>154</v>
      </c>
      <c r="C18" s="18">
        <v>-22.8</v>
      </c>
      <c r="D18" s="18">
        <v>-24.6</v>
      </c>
      <c r="E18" s="18">
        <v>-20.100000000000001</v>
      </c>
      <c r="F18" s="18">
        <v>-17.5</v>
      </c>
      <c r="G18" s="18">
        <v>-30</v>
      </c>
      <c r="H18" s="18">
        <v>-28.1</v>
      </c>
      <c r="J18" s="18">
        <v>-22.8</v>
      </c>
      <c r="K18" s="18">
        <f t="shared" si="1"/>
        <v>-47.400000000000006</v>
      </c>
      <c r="L18" s="18">
        <f>SUM(C18:E18)</f>
        <v>-67.5</v>
      </c>
      <c r="M18" s="18">
        <f>SUM(C18:F18)</f>
        <v>-85</v>
      </c>
      <c r="N18" s="18">
        <v>-30</v>
      </c>
      <c r="O18" s="18">
        <v>-58.1</v>
      </c>
    </row>
    <row r="19" spans="2:15" s="23" customFormat="1">
      <c r="B19" s="30" t="s">
        <v>155</v>
      </c>
      <c r="C19" s="22">
        <f>C14/C10</f>
        <v>0.31335284660098117</v>
      </c>
      <c r="D19" s="22">
        <f>D14/D10</f>
        <v>0.33827678231033165</v>
      </c>
      <c r="E19" s="22">
        <v>0.33600000000000002</v>
      </c>
      <c r="F19" s="22">
        <f>F14/F10</f>
        <v>0.34162377651503878</v>
      </c>
      <c r="G19" s="22">
        <v>0.3185067244825367</v>
      </c>
      <c r="H19" s="22">
        <f>H14/H10</f>
        <v>0.28287202128261729</v>
      </c>
      <c r="I19" s="34"/>
      <c r="J19" s="22">
        <v>0.31335284660098117</v>
      </c>
      <c r="K19" s="22">
        <f>K14/K10</f>
        <v>0.32630182027056481</v>
      </c>
      <c r="L19" s="22">
        <f>L14/L10</f>
        <v>0.32965888263294607</v>
      </c>
      <c r="M19" s="22">
        <f>M14/M10</f>
        <v>0.33333333333333337</v>
      </c>
      <c r="N19" s="22">
        <v>0.3185067244825367</v>
      </c>
      <c r="O19" s="22">
        <f>O14/O10</f>
        <v>0.29909179220699117</v>
      </c>
    </row>
    <row r="20" spans="2:15">
      <c r="B20" s="32" t="s">
        <v>156</v>
      </c>
      <c r="C20" s="21">
        <v>20.199999999999591</v>
      </c>
      <c r="D20" s="21">
        <v>49.4</v>
      </c>
      <c r="E20" s="21">
        <v>57.2</v>
      </c>
      <c r="F20" s="21">
        <v>71.400000000000006</v>
      </c>
      <c r="G20" s="21">
        <v>32.800000000000068</v>
      </c>
      <c r="H20" s="21">
        <f>H14-H21</f>
        <v>89.5</v>
      </c>
      <c r="I20" s="33"/>
      <c r="J20" s="19">
        <v>20.199999999999591</v>
      </c>
      <c r="K20" s="19">
        <v>69.599999999999994</v>
      </c>
      <c r="L20" s="19">
        <v>126.80000000000018</v>
      </c>
      <c r="M20" s="19">
        <v>198.20000000000209</v>
      </c>
      <c r="N20" s="21">
        <v>32.800000000000068</v>
      </c>
      <c r="O20" s="21">
        <f>O14-O21</f>
        <v>122.29999999999995</v>
      </c>
    </row>
    <row r="21" spans="2:15" s="23" customFormat="1">
      <c r="B21" s="30" t="s">
        <v>157</v>
      </c>
      <c r="C21" s="16">
        <v>739.90000000000032</v>
      </c>
      <c r="D21" s="16">
        <v>837.90000000000009</v>
      </c>
      <c r="E21" s="16">
        <v>795.5</v>
      </c>
      <c r="F21" s="16">
        <v>1076.8999999999983</v>
      </c>
      <c r="G21" s="16">
        <v>907.4</v>
      </c>
      <c r="H21" s="16">
        <v>910</v>
      </c>
      <c r="I21" s="31"/>
      <c r="J21" s="16">
        <v>739.90000000000032</v>
      </c>
      <c r="K21" s="16">
        <v>1577.8</v>
      </c>
      <c r="L21" s="16">
        <v>2373.3000000000002</v>
      </c>
      <c r="M21" s="16">
        <v>3450.1999999999985</v>
      </c>
      <c r="N21" s="16">
        <v>907.4</v>
      </c>
      <c r="O21" s="16">
        <v>1817.4</v>
      </c>
    </row>
    <row r="22" spans="2:15" s="23" customFormat="1">
      <c r="B22" s="35" t="s">
        <v>158</v>
      </c>
      <c r="C22" s="24">
        <f>C21/C10</f>
        <v>0.30502535350620452</v>
      </c>
      <c r="D22" s="24">
        <f>D21/D10</f>
        <v>0.31944338543652312</v>
      </c>
      <c r="E22" s="24">
        <v>0.314</v>
      </c>
      <c r="F22" s="24">
        <f>F21/F10</f>
        <v>0.32038199506143406</v>
      </c>
      <c r="G22" s="24">
        <v>0.30739523696602189</v>
      </c>
      <c r="H22" s="24">
        <f>H21/H10</f>
        <v>0.25754231052244297</v>
      </c>
      <c r="I22" s="31"/>
      <c r="J22" s="24">
        <v>0.30502535350620452</v>
      </c>
      <c r="K22" s="24">
        <f>K21/K10</f>
        <v>0.31251609325172819</v>
      </c>
      <c r="L22" s="24">
        <f>L21/L10</f>
        <v>0.31293925289099278</v>
      </c>
      <c r="M22" s="24">
        <f>M21/M10</f>
        <v>0.31522493878595165</v>
      </c>
      <c r="N22" s="24">
        <v>0.30739523696602189</v>
      </c>
      <c r="O22" s="24">
        <f>O21/O10</f>
        <v>0.28023375942516154</v>
      </c>
    </row>
    <row r="23" spans="2:15">
      <c r="B23" s="32" t="s">
        <v>159</v>
      </c>
      <c r="C23" s="18">
        <v>-311.2</v>
      </c>
      <c r="D23" s="18">
        <v>-354.4</v>
      </c>
      <c r="E23" s="18">
        <v>-381.8</v>
      </c>
      <c r="F23" s="18">
        <v>-442.8</v>
      </c>
      <c r="G23" s="18">
        <v>-445.79999999999995</v>
      </c>
      <c r="H23" s="18">
        <f>H24-H21</f>
        <v>-528.20000000000005</v>
      </c>
      <c r="I23" s="33"/>
      <c r="J23" s="19">
        <v>-311.2</v>
      </c>
      <c r="K23" s="19">
        <v>-665.6</v>
      </c>
      <c r="L23" s="19">
        <v>-1047.4000000000001</v>
      </c>
      <c r="M23" s="19">
        <v>-1490.1999999999998</v>
      </c>
      <c r="N23" s="18">
        <v>-445.79999999999995</v>
      </c>
      <c r="O23" s="18">
        <f>O24-O21</f>
        <v>-974.00000000000011</v>
      </c>
    </row>
    <row r="24" spans="2:15" s="23" customFormat="1">
      <c r="B24" s="30" t="s">
        <v>160</v>
      </c>
      <c r="C24" s="23">
        <v>428.70000000000033</v>
      </c>
      <c r="D24" s="23">
        <v>483.50000000000011</v>
      </c>
      <c r="E24" s="23">
        <v>413.7</v>
      </c>
      <c r="F24" s="23">
        <v>634.09999999999832</v>
      </c>
      <c r="G24" s="23">
        <v>461.6</v>
      </c>
      <c r="H24" s="23">
        <v>381.8</v>
      </c>
      <c r="I24" s="31"/>
      <c r="J24" s="16">
        <v>428.70000000000033</v>
      </c>
      <c r="K24" s="16">
        <v>912.2000000000005</v>
      </c>
      <c r="L24" s="16">
        <v>1325.9</v>
      </c>
      <c r="M24" s="16">
        <v>1959.9999999999986</v>
      </c>
      <c r="N24" s="23">
        <v>461.6</v>
      </c>
      <c r="O24" s="23">
        <v>843.4</v>
      </c>
    </row>
    <row r="25" spans="2:15" s="23" customFormat="1">
      <c r="B25" s="30" t="s">
        <v>161</v>
      </c>
      <c r="C25" s="23">
        <v>469.99999999999977</v>
      </c>
      <c r="D25" s="23">
        <v>554.00000000000068</v>
      </c>
      <c r="E25" s="23">
        <v>491.7999999999995</v>
      </c>
      <c r="F25" s="23">
        <v>733.90000000000032</v>
      </c>
      <c r="G25" s="23">
        <v>522.09999999999991</v>
      </c>
      <c r="H25" s="23">
        <v>545.29999999999995</v>
      </c>
      <c r="I25" s="31"/>
      <c r="J25" s="16">
        <f>C25</f>
        <v>469.99999999999977</v>
      </c>
      <c r="K25" s="16">
        <v>1024.0000000000005</v>
      </c>
      <c r="L25" s="16">
        <v>1515.8</v>
      </c>
      <c r="M25" s="16">
        <v>2249.6999999999998</v>
      </c>
      <c r="N25" s="23">
        <f>G25</f>
        <v>522.09999999999991</v>
      </c>
      <c r="O25" s="23">
        <v>1067.3999999999999</v>
      </c>
    </row>
    <row r="26" spans="2:15">
      <c r="B26" s="32" t="s">
        <v>162</v>
      </c>
      <c r="C26" s="21">
        <v>-62.599999999999994</v>
      </c>
      <c r="D26" s="21">
        <v>-72.800000000000011</v>
      </c>
      <c r="E26" s="21">
        <v>-98.899999999999963</v>
      </c>
      <c r="F26" s="21">
        <v>-92.9</v>
      </c>
      <c r="G26" s="21">
        <v>-217.50000000000003</v>
      </c>
      <c r="H26" s="21">
        <f>-129.5+1.7</f>
        <v>-127.8</v>
      </c>
      <c r="I26" s="33"/>
      <c r="J26" s="19">
        <v>-62.599999999999994</v>
      </c>
      <c r="K26" s="19">
        <v>-135.4</v>
      </c>
      <c r="L26" s="19">
        <v>-234.29999999999995</v>
      </c>
      <c r="M26" s="19">
        <v>-327.2</v>
      </c>
      <c r="N26" s="21">
        <v>-217.50000000000003</v>
      </c>
      <c r="O26" s="21">
        <f>-346.8+1.4</f>
        <v>-345.40000000000003</v>
      </c>
    </row>
    <row r="27" spans="2:15" s="23" customFormat="1">
      <c r="B27" s="30" t="s">
        <v>163</v>
      </c>
      <c r="C27" s="23">
        <v>366.1</v>
      </c>
      <c r="D27" s="23">
        <v>410.7</v>
      </c>
      <c r="E27" s="23">
        <v>314.8</v>
      </c>
      <c r="F27" s="23">
        <v>541.19999999999936</v>
      </c>
      <c r="G27" s="20">
        <v>244.1</v>
      </c>
      <c r="H27" s="20">
        <f>H24+H26</f>
        <v>254</v>
      </c>
      <c r="I27" s="31"/>
      <c r="J27" s="16">
        <v>366.1</v>
      </c>
      <c r="K27" s="16">
        <f>K24+K26</f>
        <v>776.80000000000052</v>
      </c>
      <c r="L27" s="16">
        <v>1091.5999999999988</v>
      </c>
      <c r="M27" s="16">
        <v>1632.7999999999981</v>
      </c>
      <c r="N27" s="20">
        <f>N24+N26</f>
        <v>244.1</v>
      </c>
      <c r="O27" s="20">
        <f>O24+O26</f>
        <v>497.99999999999994</v>
      </c>
    </row>
    <row r="28" spans="2:15">
      <c r="B28" s="32" t="s">
        <v>164</v>
      </c>
      <c r="C28" s="19">
        <v>109.8</v>
      </c>
      <c r="D28" s="19">
        <v>74.3</v>
      </c>
      <c r="E28" s="19">
        <v>-60.3</v>
      </c>
      <c r="F28" s="19">
        <v>-141.19999999999999</v>
      </c>
      <c r="G28" s="19">
        <v>-60.4</v>
      </c>
      <c r="H28" s="19">
        <v>-120.6</v>
      </c>
      <c r="I28" s="33"/>
      <c r="J28" s="19">
        <v>109.8</v>
      </c>
      <c r="K28" s="19">
        <v>184.10000000000002</v>
      </c>
      <c r="L28" s="19">
        <v>244.39999999999998</v>
      </c>
      <c r="M28" s="19">
        <v>-385.6</v>
      </c>
      <c r="N28" s="19">
        <v>-60.4</v>
      </c>
      <c r="O28" s="19">
        <v>-181</v>
      </c>
    </row>
    <row r="29" spans="2:15" s="23" customFormat="1" ht="30">
      <c r="B29" s="30" t="s">
        <v>19</v>
      </c>
      <c r="C29" s="20">
        <v>256.3</v>
      </c>
      <c r="D29" s="20">
        <f>D27-D28</f>
        <v>336.4</v>
      </c>
      <c r="E29" s="20">
        <v>254.5</v>
      </c>
      <c r="F29" s="20">
        <v>399.9999999999992</v>
      </c>
      <c r="G29" s="20">
        <v>183.7</v>
      </c>
      <c r="H29" s="20">
        <v>133.30000000000001</v>
      </c>
      <c r="I29" s="31"/>
      <c r="J29" s="23">
        <v>256.3</v>
      </c>
      <c r="K29" s="23">
        <f>K27-K28</f>
        <v>592.7000000000005</v>
      </c>
      <c r="L29" s="23">
        <v>847.19999999999879</v>
      </c>
      <c r="M29" s="23">
        <v>1247.1999999999987</v>
      </c>
      <c r="N29" s="20">
        <v>183.7</v>
      </c>
      <c r="O29" s="20">
        <f>O24+O28+O26</f>
        <v>316.99999999999994</v>
      </c>
    </row>
    <row r="30" spans="2:15" s="23" customFormat="1">
      <c r="B30" s="30" t="s">
        <v>165</v>
      </c>
      <c r="C30" s="20">
        <v>302.69999999999965</v>
      </c>
      <c r="D30" s="20">
        <v>389.10000000000042</v>
      </c>
      <c r="E30" s="20">
        <f>L30-K30</f>
        <v>350.29999999999984</v>
      </c>
      <c r="F30" s="20">
        <f>M30-L30</f>
        <v>486.20000000000005</v>
      </c>
      <c r="G30" s="20">
        <v>338.09999999999968</v>
      </c>
      <c r="H30" s="20">
        <v>300.2999999999999</v>
      </c>
      <c r="I30" s="31"/>
      <c r="J30" s="23">
        <v>302.7</v>
      </c>
      <c r="K30" s="23">
        <v>691.80000000000007</v>
      </c>
      <c r="L30" s="23">
        <v>1042.0999999999999</v>
      </c>
      <c r="M30" s="23">
        <v>1528.3</v>
      </c>
      <c r="N30" s="20">
        <v>338.1</v>
      </c>
      <c r="O30" s="20">
        <v>638.39999999999964</v>
      </c>
    </row>
    <row r="31" spans="2:15">
      <c r="B31" s="32" t="s">
        <v>166</v>
      </c>
      <c r="C31" s="25">
        <v>0.51</v>
      </c>
      <c r="D31" s="25">
        <v>0.67</v>
      </c>
      <c r="E31" s="25">
        <v>0.51</v>
      </c>
      <c r="F31" s="25">
        <v>0.81</v>
      </c>
      <c r="G31" s="25">
        <v>0.37</v>
      </c>
      <c r="H31" s="25">
        <v>0.28000000000000003</v>
      </c>
      <c r="J31" s="26">
        <v>0.51</v>
      </c>
      <c r="K31" s="26">
        <v>1.18</v>
      </c>
      <c r="L31" s="26">
        <v>1.69</v>
      </c>
      <c r="M31" s="26">
        <v>2.5</v>
      </c>
      <c r="N31" s="25">
        <v>0.37</v>
      </c>
      <c r="O31" s="25">
        <v>0.65</v>
      </c>
    </row>
    <row r="32" spans="2:15">
      <c r="B32" s="23" t="s">
        <v>167</v>
      </c>
      <c r="C32" s="23">
        <v>245.8</v>
      </c>
      <c r="D32" s="20">
        <v>342</v>
      </c>
      <c r="E32" s="20">
        <v>398.5</v>
      </c>
      <c r="F32" s="20">
        <v>413.5</v>
      </c>
      <c r="G32" s="20">
        <v>340.6</v>
      </c>
      <c r="H32" s="20">
        <v>471</v>
      </c>
      <c r="J32" s="59">
        <v>245.8</v>
      </c>
      <c r="K32" s="59">
        <v>587.79999999999995</v>
      </c>
      <c r="L32" s="59">
        <v>986.3</v>
      </c>
      <c r="M32" s="59">
        <v>1399.8</v>
      </c>
      <c r="N32" s="20">
        <v>340.6</v>
      </c>
      <c r="O32" s="20">
        <v>811.6</v>
      </c>
    </row>
    <row r="35" spans="2:12">
      <c r="C35" s="58"/>
      <c r="D35" s="58"/>
      <c r="E35" s="58"/>
      <c r="F35" s="58"/>
      <c r="G35" s="58"/>
      <c r="H35" s="58"/>
      <c r="I35" s="58"/>
      <c r="J35" s="58"/>
      <c r="K35" s="58"/>
      <c r="L35" s="58"/>
    </row>
    <row r="36" spans="2:12">
      <c r="B36" s="3" t="s">
        <v>168</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8A206-1EBC-4E89-8204-6CD6085D7877}">
  <sheetPr>
    <tabColor theme="9" tint="0.79998168889431442"/>
  </sheetPr>
  <dimension ref="B7:Q34"/>
  <sheetViews>
    <sheetView showGridLines="0" zoomScale="92" zoomScaleNormal="115" workbookViewId="0">
      <pane xSplit="2" ySplit="9" topLeftCell="C10" activePane="bottomRight" state="frozen"/>
      <selection pane="bottomRight" activeCell="L16" sqref="L16"/>
      <selection pane="bottomLeft" activeCell="A10" sqref="A10"/>
      <selection pane="topRight" activeCell="C1" sqref="C1"/>
    </sheetView>
  </sheetViews>
  <sheetFormatPr defaultColWidth="8.7109375" defaultRowHeight="15"/>
  <cols>
    <col min="1" max="1" width="2.5703125" style="3" customWidth="1"/>
    <col min="2" max="2" width="31.5703125" style="3" bestFit="1" customWidth="1"/>
    <col min="3" max="3" width="17.42578125" style="3" customWidth="1"/>
    <col min="4" max="4" width="19" style="3" customWidth="1"/>
    <col min="5" max="5" width="20.42578125" style="3" customWidth="1"/>
    <col min="6" max="6" width="18.5703125" style="3" customWidth="1"/>
    <col min="7" max="7" width="18.85546875" style="3" customWidth="1"/>
    <col min="8" max="8" width="14.140625" style="3" customWidth="1"/>
    <col min="9" max="16384" width="8.7109375" style="3"/>
  </cols>
  <sheetData>
    <row r="7" spans="2:8">
      <c r="C7" s="12"/>
      <c r="D7" s="12"/>
      <c r="E7" s="12"/>
      <c r="F7" s="12"/>
    </row>
    <row r="9" spans="2:8">
      <c r="B9" s="4" t="s">
        <v>169</v>
      </c>
      <c r="C9" s="2" t="s">
        <v>143</v>
      </c>
      <c r="D9" s="2" t="s">
        <v>144</v>
      </c>
      <c r="E9" s="2" t="s">
        <v>145</v>
      </c>
      <c r="F9" s="2" t="s">
        <v>146</v>
      </c>
      <c r="G9" s="2" t="s">
        <v>147</v>
      </c>
      <c r="H9" s="2" t="s">
        <v>148</v>
      </c>
    </row>
    <row r="10" spans="2:8">
      <c r="B10" s="1" t="s">
        <v>170</v>
      </c>
    </row>
    <row r="11" spans="2:8">
      <c r="B11" s="1" t="s">
        <v>171</v>
      </c>
      <c r="C11" s="11">
        <v>69379</v>
      </c>
      <c r="D11" s="11">
        <v>73636</v>
      </c>
      <c r="E11" s="11">
        <v>78721</v>
      </c>
      <c r="F11" s="11">
        <v>81112</v>
      </c>
      <c r="G11" s="11">
        <f>G12+G17</f>
        <v>83172</v>
      </c>
      <c r="H11" s="11">
        <v>88050</v>
      </c>
    </row>
    <row r="12" spans="2:8">
      <c r="B12" s="1" t="s">
        <v>172</v>
      </c>
      <c r="C12" s="11">
        <v>37703</v>
      </c>
      <c r="D12" s="11">
        <v>40671</v>
      </c>
      <c r="E12" s="11">
        <v>43812</v>
      </c>
      <c r="F12" s="11">
        <v>46955</v>
      </c>
      <c r="G12" s="11">
        <f>SUM(G13:G15)</f>
        <v>49808</v>
      </c>
      <c r="H12" s="11">
        <v>53287</v>
      </c>
    </row>
    <row r="13" spans="2:8">
      <c r="B13" s="7" t="s">
        <v>150</v>
      </c>
      <c r="C13" s="12">
        <v>22654</v>
      </c>
      <c r="D13" s="12">
        <v>23470</v>
      </c>
      <c r="E13" s="12">
        <v>24340</v>
      </c>
      <c r="F13" s="12">
        <v>25269</v>
      </c>
      <c r="G13" s="12">
        <v>25949</v>
      </c>
      <c r="H13" s="12">
        <v>26807</v>
      </c>
    </row>
    <row r="14" spans="2:8">
      <c r="B14" s="7" t="s">
        <v>151</v>
      </c>
      <c r="C14" s="12">
        <v>8221</v>
      </c>
      <c r="D14" s="12">
        <v>9699</v>
      </c>
      <c r="E14" s="12">
        <v>11077</v>
      </c>
      <c r="F14" s="12">
        <v>12443</v>
      </c>
      <c r="G14" s="12">
        <v>13796</v>
      </c>
      <c r="H14" s="12">
        <v>15392</v>
      </c>
    </row>
    <row r="15" spans="2:8">
      <c r="B15" s="7" t="s">
        <v>173</v>
      </c>
      <c r="C15" s="12">
        <v>6828</v>
      </c>
      <c r="D15" s="12">
        <v>7502</v>
      </c>
      <c r="E15" s="12">
        <v>8395</v>
      </c>
      <c r="F15" s="12">
        <v>9243</v>
      </c>
      <c r="G15" s="12">
        <v>10063</v>
      </c>
      <c r="H15" s="12">
        <v>11088</v>
      </c>
    </row>
    <row r="17" spans="2:17">
      <c r="B17" s="1" t="s">
        <v>174</v>
      </c>
      <c r="C17" s="11">
        <v>31676</v>
      </c>
      <c r="D17" s="11">
        <v>32965</v>
      </c>
      <c r="E17" s="11">
        <v>34909</v>
      </c>
      <c r="F17" s="11">
        <v>34157</v>
      </c>
      <c r="G17" s="11">
        <f>SUM(G18:G20)</f>
        <v>33364</v>
      </c>
      <c r="H17" s="11">
        <v>34763</v>
      </c>
    </row>
    <row r="18" spans="2:17">
      <c r="B18" s="7" t="s">
        <v>150</v>
      </c>
      <c r="C18" s="12">
        <v>3596</v>
      </c>
      <c r="D18" s="12">
        <v>3886</v>
      </c>
      <c r="E18" s="12">
        <v>4060</v>
      </c>
      <c r="F18" s="12">
        <v>3984</v>
      </c>
      <c r="G18" s="12">
        <v>3700</v>
      </c>
      <c r="H18" s="12">
        <v>3830</v>
      </c>
    </row>
    <row r="19" spans="2:17">
      <c r="B19" s="7" t="s">
        <v>151</v>
      </c>
      <c r="C19" s="12">
        <v>26447</v>
      </c>
      <c r="D19" s="12">
        <v>26945</v>
      </c>
      <c r="E19" s="12">
        <v>27416</v>
      </c>
      <c r="F19" s="12">
        <v>27300</v>
      </c>
      <c r="G19" s="12">
        <v>26868</v>
      </c>
      <c r="H19" s="12">
        <v>25067</v>
      </c>
    </row>
    <row r="20" spans="2:17">
      <c r="B20" s="7" t="s">
        <v>173</v>
      </c>
      <c r="C20" s="12">
        <v>1633</v>
      </c>
      <c r="D20" s="12">
        <v>2134</v>
      </c>
      <c r="E20" s="12">
        <v>3433</v>
      </c>
      <c r="F20" s="12">
        <v>2873</v>
      </c>
      <c r="G20" s="12">
        <v>2796</v>
      </c>
      <c r="H20" s="12">
        <v>5866</v>
      </c>
    </row>
    <row r="21" spans="2:17">
      <c r="B21" s="7"/>
      <c r="C21" s="12"/>
      <c r="D21" s="12"/>
      <c r="E21" s="12"/>
      <c r="F21" s="12"/>
      <c r="G21" s="12"/>
      <c r="H21" s="12"/>
    </row>
    <row r="22" spans="2:17">
      <c r="B22" s="1" t="s">
        <v>175</v>
      </c>
      <c r="C22" s="11">
        <v>4673596</v>
      </c>
      <c r="D22" s="11">
        <v>4952931</v>
      </c>
      <c r="E22" s="11">
        <v>5243895</v>
      </c>
      <c r="F22" s="11">
        <v>5531585</v>
      </c>
      <c r="G22" s="11">
        <f>SUM(G23:G25)</f>
        <v>5817546</v>
      </c>
      <c r="H22" s="11">
        <v>6130782</v>
      </c>
    </row>
    <row r="23" spans="2:17">
      <c r="B23" s="7" t="s">
        <v>150</v>
      </c>
      <c r="C23" s="12">
        <v>3348168</v>
      </c>
      <c r="D23" s="12">
        <v>3453800</v>
      </c>
      <c r="E23" s="12">
        <v>3559724</v>
      </c>
      <c r="F23" s="12">
        <v>3661806</v>
      </c>
      <c r="G23" s="12">
        <v>3764387</v>
      </c>
      <c r="H23" s="12">
        <v>3873994</v>
      </c>
    </row>
    <row r="24" spans="2:17">
      <c r="B24" s="7" t="s">
        <v>151</v>
      </c>
      <c r="C24" s="12">
        <v>849407</v>
      </c>
      <c r="D24" s="12">
        <v>973154</v>
      </c>
      <c r="E24" s="12">
        <v>1089629</v>
      </c>
      <c r="F24" s="12">
        <v>1213826</v>
      </c>
      <c r="G24" s="12">
        <v>1328765</v>
      </c>
      <c r="H24" s="12">
        <v>1459426</v>
      </c>
    </row>
    <row r="25" spans="2:17">
      <c r="B25" s="7" t="s">
        <v>173</v>
      </c>
      <c r="C25" s="12">
        <v>476021</v>
      </c>
      <c r="D25" s="12">
        <v>525977</v>
      </c>
      <c r="E25" s="12">
        <v>594542</v>
      </c>
      <c r="F25" s="12">
        <v>655953</v>
      </c>
      <c r="G25" s="12">
        <v>724394</v>
      </c>
      <c r="H25" s="12">
        <v>797362</v>
      </c>
    </row>
    <row r="26" spans="2:17">
      <c r="C26" s="12"/>
      <c r="D26" s="12"/>
      <c r="E26" s="12"/>
      <c r="F26" s="12"/>
      <c r="G26" s="12"/>
      <c r="H26" s="12"/>
    </row>
    <row r="27" spans="2:17">
      <c r="B27" s="1" t="s">
        <v>176</v>
      </c>
    </row>
    <row r="28" spans="2:17">
      <c r="B28" s="1" t="s">
        <v>177</v>
      </c>
      <c r="C28" s="8">
        <v>242.6</v>
      </c>
      <c r="D28" s="8">
        <v>264.39999999999998</v>
      </c>
      <c r="E28" s="8">
        <v>262.5</v>
      </c>
      <c r="F28" s="8">
        <v>322</v>
      </c>
      <c r="G28" s="13">
        <f>SUM(G29:G31)</f>
        <v>271.71136000000001</v>
      </c>
      <c r="H28" s="13">
        <v>323.95869900000002</v>
      </c>
    </row>
    <row r="29" spans="2:17">
      <c r="B29" s="7" t="s">
        <v>150</v>
      </c>
      <c r="C29" s="14">
        <v>159</v>
      </c>
      <c r="D29" s="14">
        <v>170.4</v>
      </c>
      <c r="E29" s="14">
        <v>170</v>
      </c>
      <c r="F29" s="14">
        <v>209.8</v>
      </c>
      <c r="G29" s="14">
        <v>174.244338</v>
      </c>
      <c r="H29" s="14">
        <v>180.885571</v>
      </c>
    </row>
    <row r="30" spans="2:17">
      <c r="B30" s="7" t="s">
        <v>151</v>
      </c>
      <c r="C30" s="3">
        <v>66.400000000000006</v>
      </c>
      <c r="D30" s="3">
        <v>70.400000000000006</v>
      </c>
      <c r="E30" s="3">
        <v>67.3</v>
      </c>
      <c r="F30" s="3">
        <v>85</v>
      </c>
      <c r="G30" s="14">
        <v>73.469024000000005</v>
      </c>
      <c r="H30" s="14">
        <v>77.717782</v>
      </c>
    </row>
    <row r="31" spans="2:17">
      <c r="B31" s="7" t="s">
        <v>173</v>
      </c>
      <c r="C31" s="14">
        <v>17.2</v>
      </c>
      <c r="D31" s="14">
        <v>23.6</v>
      </c>
      <c r="E31" s="14">
        <v>25.1</v>
      </c>
      <c r="F31" s="14">
        <v>27.2</v>
      </c>
      <c r="G31" s="14">
        <v>23.997997999999999</v>
      </c>
      <c r="H31" s="14">
        <v>65.355345999999997</v>
      </c>
      <c r="I31" s="10"/>
      <c r="K31" s="10"/>
      <c r="L31" s="10"/>
      <c r="M31" s="10"/>
      <c r="N31" s="10"/>
      <c r="O31" s="10"/>
      <c r="P31" s="10"/>
      <c r="Q31" s="10"/>
    </row>
    <row r="32" spans="2:17">
      <c r="B32" s="7"/>
    </row>
    <row r="34" spans="2:2">
      <c r="B34" s="9"/>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260B05DAF59184AA07EF903F0E8793C" ma:contentTypeVersion="20" ma:contentTypeDescription="Utwórz nowy dokument." ma:contentTypeScope="" ma:versionID="5d9e39ca666671d012a3690161076f91">
  <xsd:schema xmlns:xsd="http://www.w3.org/2001/XMLSchema" xmlns:xs="http://www.w3.org/2001/XMLSchema" xmlns:p="http://schemas.microsoft.com/office/2006/metadata/properties" xmlns:ns2="15b024f2-d001-49ad-a64c-7d5ba9e06acc" xmlns:ns3="e2e76267-4575-43e2-8e5f-0826cee3319d" targetNamespace="http://schemas.microsoft.com/office/2006/metadata/properties" ma:root="true" ma:fieldsID="cae8377f67fdd5b49783a4111a10cf15" ns2:_="" ns3:_="">
    <xsd:import namespace="15b024f2-d001-49ad-a64c-7d5ba9e06acc"/>
    <xsd:import namespace="e2e76267-4575-43e2-8e5f-0826cee331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a" minOccurs="0"/>
                <xsd:element ref="ns2:b" minOccurs="0"/>
                <xsd:element ref="ns2:N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b024f2-d001-49ad-a64c-7d5ba9e06a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23427b4a-91f4-4426-a65a-151d712f428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 ma:index="23" nillable="true" ma:displayName="a" ma:default="z" ma:format="Dropdown" ma:internalName="a">
      <xsd:simpleType>
        <xsd:restriction base="dms:Text">
          <xsd:maxLength value="255"/>
        </xsd:restriction>
      </xsd:simpleType>
    </xsd:element>
    <xsd:element name="b" ma:index="24" nillable="true" ma:displayName="b" ma:default="z" ma:format="Dropdown" ma:indexed="true" ma:internalName="b">
      <xsd:simpleType>
        <xsd:restriction base="dms:Text">
          <xsd:maxLength value="255"/>
        </xsd:restriction>
      </xsd:simpleType>
    </xsd:element>
    <xsd:element name="Nr" ma:index="25" nillable="true" ma:displayName="Nr" ma:format="Dropdown" ma:internalName="Nr"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76267-4575-43e2-8e5f-0826cee3319d"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774e5e15-0926-42aa-aa19-586b7902d655}" ma:internalName="TaxCatchAll" ma:showField="CatchAllData" ma:web="e2e76267-4575-43e2-8e5f-0826cee331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2e76267-4575-43e2-8e5f-0826cee3319d">
      <UserInfo>
        <DisplayName>Katarzyna Shultz</DisplayName>
        <AccountId>12</AccountId>
        <AccountType/>
      </UserInfo>
      <UserInfo>
        <DisplayName>Gabriela Burdach</DisplayName>
        <AccountId>14</AccountId>
        <AccountType/>
      </UserInfo>
      <UserInfo>
        <DisplayName>Agnieszka Kuźniar</DisplayName>
        <AccountId>23</AccountId>
        <AccountType/>
      </UserInfo>
      <UserInfo>
        <DisplayName>Klaudia Bartoszewska</DisplayName>
        <AccountId>28</AccountId>
        <AccountType/>
      </UserInfo>
      <UserInfo>
        <DisplayName>Adrianna Łój</DisplayName>
        <AccountId>29</AccountId>
        <AccountType/>
      </UserInfo>
      <UserInfo>
        <DisplayName>Robert Mendrygał</DisplayName>
        <AccountId>24</AccountId>
        <AccountType/>
      </UserInfo>
      <UserInfo>
        <DisplayName>Magdalena Fidelus</DisplayName>
        <AccountId>11</AccountId>
        <AccountType/>
      </UserInfo>
    </SharedWithUsers>
    <lcf76f155ced4ddcb4097134ff3c332f xmlns="15b024f2-d001-49ad-a64c-7d5ba9e06acc">
      <Terms xmlns="http://schemas.microsoft.com/office/infopath/2007/PartnerControls"/>
    </lcf76f155ced4ddcb4097134ff3c332f>
    <b xmlns="15b024f2-d001-49ad-a64c-7d5ba9e06acc">z</b>
    <a xmlns="15b024f2-d001-49ad-a64c-7d5ba9e06acc">z</a>
    <Nr xmlns="15b024f2-d001-49ad-a64c-7d5ba9e06acc" xsi:nil="true"/>
    <TaxCatchAll xmlns="e2e76267-4575-43e2-8e5f-0826cee3319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1ADEE-D9D1-4770-B428-6566303466DD}"/>
</file>

<file path=customXml/itemProps2.xml><?xml version="1.0" encoding="utf-8"?>
<ds:datastoreItem xmlns:ds="http://schemas.openxmlformats.org/officeDocument/2006/customXml" ds:itemID="{B50AC41A-3399-4764-8AE5-F0AB324A4351}"/>
</file>

<file path=customXml/itemProps3.xml><?xml version="1.0" encoding="utf-8"?>
<ds:datastoreItem xmlns:ds="http://schemas.openxmlformats.org/officeDocument/2006/customXml" ds:itemID="{6B3E9BEC-7280-4DB5-8680-D63CC30AE30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Fidelus Magdalena</dc:creator>
  <cp:keywords/>
  <dc:description/>
  <cp:lastModifiedBy>Agnieszka Kuźniar</cp:lastModifiedBy>
  <cp:revision/>
  <dcterms:created xsi:type="dcterms:W3CDTF">2022-11-29T11:15:36Z</dcterms:created>
  <dcterms:modified xsi:type="dcterms:W3CDTF">2025-09-01T10:41:15Z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0x0101009260B05DAF59184AA07EF903F0E8793C</vt:lpwstr>
  </property>
  <property fmtid="{D5CDD505-2E9C-101B-9397-08002B2CF9AE}" pid="3" name="MediaServiceImageTags">
    <vt:lpwstr/>
  </property>
</Properties>
</file>